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46" windowWidth="14910" windowHeight="8835" activeTab="0"/>
  </bookViews>
  <sheets>
    <sheet name="Cover Page" sheetId="1" r:id="rId1"/>
    <sheet name="Spreadsheet" sheetId="2" r:id="rId2"/>
    <sheet name="SAMPLE" sheetId="3" r:id="rId3"/>
    <sheet name="Counts by County" sheetId="4" r:id="rId4"/>
  </sheets>
  <definedNames>
    <definedName name="_xlnm.Print_Area" localSheetId="3">'Counts by County'!$A$1:$CO$64</definedName>
    <definedName name="_xlnm.Print_Area" localSheetId="2">'SAMPLE'!$A$1:$CO$27</definedName>
    <definedName name="_xlnm.Print_Area" localSheetId="1">'Spreadsheet'!$A$2:$CO$208</definedName>
    <definedName name="_xlnm.Print_Titles" localSheetId="3">'Counts by County'!$A:$A,'Counts by County'!$1:$3</definedName>
    <definedName name="_xlnm.Print_Titles" localSheetId="2">'SAMPLE'!$A:$A</definedName>
    <definedName name="_xlnm.Print_Titles" localSheetId="1">'Spreadsheet'!$A:$A,'Spreadsheet'!$1:$4</definedName>
  </definedNames>
  <calcPr fullCalcOnLoad="1"/>
</workbook>
</file>

<file path=xl/sharedStrings.xml><?xml version="1.0" encoding="utf-8"?>
<sst xmlns="http://schemas.openxmlformats.org/spreadsheetml/2006/main" count="1071" uniqueCount="405">
  <si>
    <t>Year of Birth</t>
  </si>
  <si>
    <t>Gender</t>
  </si>
  <si>
    <t>Living Arrangement</t>
  </si>
  <si>
    <t>Spouse</t>
  </si>
  <si>
    <t>MI</t>
  </si>
  <si>
    <t>Treatments</t>
  </si>
  <si>
    <t xml:space="preserve">Falls </t>
  </si>
  <si>
    <t>Behavior Deficits</t>
  </si>
  <si>
    <t>Wanders</t>
  </si>
  <si>
    <t>Agitation</t>
  </si>
  <si>
    <t>Mental Status</t>
  </si>
  <si>
    <t>Memory Deficit</t>
  </si>
  <si>
    <t>Impaired Decision Making</t>
  </si>
  <si>
    <t>Alone</t>
  </si>
  <si>
    <t>PT</t>
  </si>
  <si>
    <t>OT</t>
  </si>
  <si>
    <t>Speech</t>
  </si>
  <si>
    <t>II.   Registrant Information</t>
  </si>
  <si>
    <t>III.   Medical Information</t>
  </si>
  <si>
    <t>IV.   Care Factors</t>
  </si>
  <si>
    <t>V.   Psychological Factors</t>
  </si>
  <si>
    <t>Disoriented</t>
  </si>
  <si>
    <t>2008          to                   1988</t>
  </si>
  <si>
    <t>1987            to           1959</t>
  </si>
  <si>
    <t>1958            to         1944</t>
  </si>
  <si>
    <t>1943               to             1934</t>
  </si>
  <si>
    <t>1933           to           1924</t>
  </si>
  <si>
    <t>1923           &amp;         prior</t>
  </si>
  <si>
    <t>Male</t>
  </si>
  <si>
    <t>Female</t>
  </si>
  <si>
    <t>Incont. Bowel</t>
  </si>
  <si>
    <t>Incont. Bladder</t>
  </si>
  <si>
    <t>Comm Deficit</t>
  </si>
  <si>
    <t>X. Reasons for Program Services</t>
  </si>
  <si>
    <t>Social</t>
  </si>
  <si>
    <t>HCM Nsg</t>
  </si>
  <si>
    <t>Wellness</t>
  </si>
  <si>
    <t>Respite</t>
  </si>
  <si>
    <t>PCS</t>
  </si>
  <si>
    <t>Cong                Setting</t>
  </si>
  <si>
    <t>County</t>
  </si>
  <si>
    <t>Med Mngmt</t>
  </si>
  <si>
    <t>Diagnoses</t>
  </si>
  <si>
    <t>Nsg</t>
  </si>
  <si>
    <t>VII. Service Utilization</t>
  </si>
  <si>
    <t>Program Name</t>
  </si>
  <si>
    <t>Program Director</t>
  </si>
  <si>
    <t>Sponsoring Facility</t>
  </si>
  <si>
    <t>Administrator</t>
  </si>
  <si>
    <t># discharged</t>
  </si>
  <si>
    <t>disposition</t>
  </si>
  <si>
    <t>to home</t>
  </si>
  <si>
    <t>to home with services</t>
  </si>
  <si>
    <t>to hospital</t>
  </si>
  <si>
    <t>to nursing home</t>
  </si>
  <si>
    <t>to adult home</t>
  </si>
  <si>
    <t>to assisted living program</t>
  </si>
  <si>
    <t>expired/death</t>
  </si>
  <si>
    <t>Street Address</t>
  </si>
  <si>
    <t>Town/City, State, Zip</t>
  </si>
  <si>
    <t>Bathing</t>
  </si>
  <si>
    <t>Dressing</t>
  </si>
  <si>
    <t>Mobility</t>
  </si>
  <si>
    <t>Transfer</t>
  </si>
  <si>
    <t>Toileting</t>
  </si>
  <si>
    <t>Eating</t>
  </si>
  <si>
    <t>IV. Activities of Daily Living (ADL)</t>
  </si>
  <si>
    <t xml:space="preserve">  ID</t>
  </si>
  <si>
    <t xml:space="preserve">2 or 2+ </t>
  </si>
  <si>
    <t>Hosp</t>
  </si>
  <si>
    <t>Infantile              Socially Inapprop</t>
  </si>
  <si>
    <t>Group Home</t>
  </si>
  <si>
    <t>S</t>
  </si>
  <si>
    <t>I</t>
  </si>
  <si>
    <t>C</t>
  </si>
  <si>
    <t xml:space="preserve"> Hygiene</t>
  </si>
  <si>
    <t>Asst Dev</t>
  </si>
  <si>
    <t>Soc Serv</t>
  </si>
  <si>
    <t>Case Coord</t>
  </si>
  <si>
    <t>Affective Sympt</t>
  </si>
  <si>
    <t>Emotnl Lability</t>
  </si>
  <si>
    <t>Sleep Pattrn Dist</t>
  </si>
  <si>
    <t>Phys Agg</t>
  </si>
  <si>
    <t>Verb Disr</t>
  </si>
  <si>
    <t>Vision Imp</t>
  </si>
  <si>
    <t>Hearing Imp</t>
  </si>
  <si>
    <t>Subst Abuse</t>
  </si>
  <si>
    <t>Son  Dtr</t>
  </si>
  <si>
    <t>Sig              Othr</t>
  </si>
  <si>
    <t>Othr          Rel</t>
  </si>
  <si>
    <t>Othr</t>
  </si>
  <si>
    <t>MR          DD</t>
  </si>
  <si>
    <t>Inf Supp</t>
  </si>
  <si>
    <t xml:space="preserve">Rest         Rehb       </t>
  </si>
  <si>
    <t>Maint         Rehb</t>
  </si>
  <si>
    <r>
      <t>â</t>
    </r>
    <r>
      <rPr>
        <sz val="8"/>
        <rFont val="Arial"/>
        <family val="0"/>
      </rPr>
      <t xml:space="preserve"> Cog Func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</si>
  <si>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</si>
  <si>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</si>
  <si>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</si>
  <si>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</si>
  <si>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</si>
  <si>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</si>
  <si>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</si>
  <si>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</si>
  <si>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</si>
  <si>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</si>
  <si>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</si>
  <si>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</si>
  <si>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</si>
  <si>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</si>
  <si>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</si>
  <si>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</si>
  <si>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Enter the registrant's county of Residence</t>
  </si>
  <si>
    <t>Enter the registrant's Primary Diagnosis</t>
  </si>
  <si>
    <t>Enter # of treatments performed during program day</t>
  </si>
  <si>
    <t>Total</t>
  </si>
  <si>
    <t>PFI</t>
  </si>
  <si>
    <t>Name &amp; Title of Person Completing this Survey</t>
  </si>
  <si>
    <t>Choking</t>
  </si>
  <si>
    <t>Y</t>
  </si>
  <si>
    <t>N</t>
  </si>
  <si>
    <t>IADL</t>
  </si>
  <si>
    <r>
      <t>â</t>
    </r>
    <r>
      <rPr>
        <sz val="8"/>
        <rFont val="Arial"/>
        <family val="0"/>
      </rPr>
      <t xml:space="preserve">  Psy soc   Func</t>
    </r>
  </si>
  <si>
    <t>Psych Th</t>
  </si>
  <si>
    <t>Audio</t>
  </si>
  <si>
    <t xml:space="preserve"> Opth</t>
  </si>
  <si>
    <t>Paralysis</t>
  </si>
  <si>
    <t>Colostomy</t>
  </si>
  <si>
    <t>Cntractrs</t>
  </si>
  <si>
    <t>DOH Approved Program Capacity</t>
  </si>
  <si>
    <t>NEW YORK STATE</t>
  </si>
  <si>
    <t>DEPARTMENT OF HEALTH</t>
  </si>
  <si>
    <t>ADULT DAY HEALTH CARE PROGRAM</t>
  </si>
  <si>
    <t>2009 ACUITY SURVEY</t>
  </si>
  <si>
    <t>COVER PAGE</t>
  </si>
  <si>
    <t>Contact Phone</t>
  </si>
  <si>
    <t>Contact Email</t>
  </si>
  <si>
    <t>If so, what population is targeted? (ie visually impaired, mentally ill, Multiple Sclerosis)</t>
  </si>
  <si>
    <t>Does your program target a specific population?</t>
  </si>
  <si>
    <t>Indicate # of registrants in this specialized population during the month of October 2008.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</si>
  <si>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</si>
  <si>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</si>
  <si>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</si>
  <si>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</si>
  <si>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</si>
  <si>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</si>
  <si>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</si>
  <si>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</si>
  <si>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</si>
  <si>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</si>
  <si>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</si>
  <si>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</si>
  <si>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</si>
  <si>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</si>
  <si>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</si>
  <si>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</si>
  <si>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</si>
  <si>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</si>
  <si>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</si>
  <si>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</si>
  <si>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</si>
  <si>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</si>
  <si>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</si>
  <si>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</si>
  <si>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</si>
  <si>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</si>
  <si>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</si>
  <si>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</si>
  <si>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</si>
  <si>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</si>
  <si>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</si>
  <si>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</si>
  <si>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</si>
  <si>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</si>
  <si>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</si>
  <si>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</si>
  <si>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</si>
  <si>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</si>
  <si>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</si>
  <si>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</si>
  <si>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</si>
  <si>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</si>
  <si>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</si>
  <si>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</si>
  <si>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</si>
  <si>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</si>
  <si>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</si>
  <si>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</si>
  <si>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</si>
  <si>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</si>
  <si>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</si>
  <si>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</si>
  <si>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</si>
  <si>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</si>
  <si>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</si>
  <si>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</si>
  <si>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</si>
  <si>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</si>
  <si>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</si>
  <si>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</si>
  <si>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</si>
  <si>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x</t>
  </si>
  <si>
    <t>PROGRAM NAME: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</si>
  <si>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</si>
  <si>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</si>
  <si>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</si>
  <si>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</si>
  <si>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</si>
  <si>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</si>
  <si>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</si>
  <si>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</si>
  <si>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</si>
  <si>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</si>
  <si>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</si>
  <si>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</si>
  <si>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</si>
  <si>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</si>
  <si>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</si>
  <si>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</si>
  <si>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</si>
  <si>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</si>
  <si>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</si>
  <si>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</si>
  <si>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</si>
  <si>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</si>
  <si>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</si>
  <si>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</si>
  <si>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</si>
  <si>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</si>
  <si>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</si>
  <si>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</si>
  <si>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</si>
  <si>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</si>
  <si>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</si>
  <si>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</si>
  <si>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</si>
  <si>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</si>
  <si>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</si>
  <si>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</si>
  <si>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</si>
  <si>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</si>
  <si>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</si>
  <si>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</si>
  <si>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</si>
  <si>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</si>
  <si>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</si>
  <si>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</si>
  <si>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</si>
  <si>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</si>
  <si>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</si>
  <si>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</si>
  <si>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</si>
  <si>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</si>
  <si>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</si>
  <si>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</si>
  <si>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</si>
  <si>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</si>
  <si>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</si>
  <si>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</si>
  <si>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</si>
  <si>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</si>
  <si>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</si>
  <si>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</si>
  <si>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</si>
  <si>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</si>
  <si>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</si>
  <si>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</si>
  <si>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</si>
  <si>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</si>
  <si>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</si>
  <si>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</si>
  <si>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</si>
  <si>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</si>
  <si>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</si>
  <si>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</si>
  <si>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</si>
  <si>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</si>
  <si>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</si>
  <si>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</si>
  <si>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</si>
  <si>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</si>
  <si>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</si>
  <si>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</si>
  <si>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</si>
  <si>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</si>
  <si>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</si>
  <si>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</si>
  <si>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</si>
  <si>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</si>
  <si>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</si>
  <si>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</si>
  <si>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</si>
  <si>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</si>
  <si>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</si>
  <si>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</si>
  <si>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</si>
  <si>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</si>
  <si>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</si>
  <si>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</si>
  <si>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</si>
  <si>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</si>
  <si>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</si>
  <si>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</si>
  <si>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</si>
  <si>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</si>
  <si>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</si>
  <si>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</si>
  <si>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</si>
  <si>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</si>
  <si>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</si>
  <si>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</si>
  <si>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</si>
  <si>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</si>
  <si>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</si>
  <si>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</si>
  <si>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</si>
  <si>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</si>
  <si>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</si>
  <si>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</si>
  <si>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</si>
  <si>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</si>
  <si>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</si>
  <si>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</si>
  <si>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</si>
  <si>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</si>
  <si>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</si>
  <si>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</si>
  <si>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</si>
  <si>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</si>
  <si>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</si>
  <si>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</si>
  <si>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</si>
  <si>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</si>
  <si>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</si>
  <si>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</si>
  <si>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</si>
  <si>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</si>
  <si>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</si>
  <si>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</si>
  <si>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</si>
  <si>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</si>
  <si>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</si>
  <si>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</si>
  <si>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</si>
  <si>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</si>
  <si>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</si>
  <si>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</si>
  <si>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</si>
  <si>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</si>
  <si>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</si>
  <si>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</si>
  <si>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</si>
  <si>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</si>
  <si>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</si>
  <si>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</si>
  <si>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</si>
  <si>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</si>
  <si>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</si>
  <si>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</si>
  <si>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</si>
  <si>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</si>
  <si>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</si>
  <si>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</si>
  <si>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</si>
  <si>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</si>
  <si>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</si>
  <si>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</si>
  <si>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</si>
  <si>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</si>
  <si>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</si>
  <si>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</si>
  <si>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</si>
  <si>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</si>
  <si>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</si>
  <si>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</si>
  <si>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</si>
  <si>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</si>
  <si>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</si>
  <si>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</si>
  <si>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</si>
  <si>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</si>
  <si>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</si>
  <si>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</si>
  <si>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</si>
  <si>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</si>
  <si>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</si>
  <si>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</si>
  <si>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PFI:</t>
  </si>
  <si>
    <t>County Total</t>
  </si>
  <si>
    <t>Dementia</t>
  </si>
  <si>
    <t>COPD</t>
  </si>
  <si>
    <t>Diabetes</t>
  </si>
  <si>
    <t>Total # of Registrants enrolled from Oct 1 to Oct 31, 2008</t>
  </si>
  <si>
    <t># of New Admissions enrolled from Oct 1 to Oct 31, 2008</t>
  </si>
  <si>
    <t># of Registrants discharged from Oct 1 to Oct 31, 2008</t>
  </si>
  <si>
    <t># of treatments performed during program day</t>
  </si>
  <si>
    <t>Diag</t>
  </si>
  <si>
    <t>.</t>
  </si>
  <si>
    <t>Social Serves</t>
  </si>
  <si>
    <t>Assistive Devices</t>
  </si>
  <si>
    <t>Discharge Disposition</t>
  </si>
  <si>
    <t xml:space="preserve">other (indicate):    </t>
  </si>
  <si>
    <t>Dementia     2</t>
  </si>
  <si>
    <t>Diabetes      1</t>
  </si>
  <si>
    <t>COPD         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</si>
</sst>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8"/>
      <name val="Wingdings"/>
      <family val="0"/>
    </font>
    <font>
      <b/>
      <sz val="8"/>
      <name val="Arial"/>
      <family val="2"/>
    </font>
    <font>
      <sz val="8"/>
      <name val="Tahoma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u val="single"/>
      <sz val="8"/>
      <name val="Arial"/>
      <family val="2"/>
    </font>
    <font>
      <sz val="8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0" borderId="13" xfId="0" applyFill="1" applyBorder="1" applyAlignment="1">
      <alignment horizontal="center"/>
    </xf>
    <xf numFmtId="49" fontId="0" fillId="20" borderId="0" xfId="0" applyNumberFormat="1" applyFill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 wrapText="1"/>
    </xf>
    <xf numFmtId="0" fontId="0" fillId="20" borderId="14" xfId="0" applyFill="1" applyBorder="1" applyAlignment="1">
      <alignment textRotation="255"/>
    </xf>
    <xf numFmtId="0" fontId="0" fillId="20" borderId="1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2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20" borderId="14" xfId="0" applyFill="1" applyBorder="1" applyAlignment="1">
      <alignment textRotation="255" wrapText="1"/>
    </xf>
    <xf numFmtId="0" fontId="0" fillId="0" borderId="17" xfId="0" applyFill="1" applyBorder="1" applyAlignment="1">
      <alignment textRotation="255" wrapText="1"/>
    </xf>
    <xf numFmtId="0" fontId="0" fillId="0" borderId="14" xfId="0" applyFill="1" applyBorder="1" applyAlignment="1">
      <alignment textRotation="255" wrapText="1"/>
    </xf>
    <xf numFmtId="0" fontId="0" fillId="0" borderId="18" xfId="0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 wrapText="1"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49" fontId="0" fillId="20" borderId="24" xfId="0" applyNumberFormat="1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0" fillId="0" borderId="16" xfId="0" applyFill="1" applyBorder="1" applyAlignment="1">
      <alignment textRotation="255" wrapText="1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49" fontId="0" fillId="20" borderId="27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20" borderId="17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0" fillId="20" borderId="11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20" borderId="29" xfId="0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2" xfId="0" applyFill="1" applyBorder="1" applyAlignment="1">
      <alignment/>
    </xf>
    <xf numFmtId="49" fontId="2" fillId="20" borderId="28" xfId="0" applyNumberFormat="1" applyFont="1" applyFill="1" applyBorder="1" applyAlignment="1">
      <alignment horizontal="center" vertical="center"/>
    </xf>
    <xf numFmtId="49" fontId="0" fillId="20" borderId="33" xfId="0" applyNumberFormat="1" applyFill="1" applyBorder="1" applyAlignment="1">
      <alignment/>
    </xf>
    <xf numFmtId="0" fontId="0" fillId="0" borderId="34" xfId="0" applyBorder="1" applyAlignment="1">
      <alignment wrapText="1"/>
    </xf>
    <xf numFmtId="0" fontId="0" fillId="20" borderId="34" xfId="0" applyFill="1" applyBorder="1" applyAlignment="1">
      <alignment textRotation="255"/>
    </xf>
    <xf numFmtId="0" fontId="0" fillId="20" borderId="34" xfId="0" applyFill="1" applyBorder="1" applyAlignment="1">
      <alignment wrapText="1"/>
    </xf>
    <xf numFmtId="0" fontId="0" fillId="20" borderId="34" xfId="0" applyFill="1" applyBorder="1" applyAlignment="1">
      <alignment/>
    </xf>
    <xf numFmtId="0" fontId="0" fillId="20" borderId="35" xfId="0" applyFill="1" applyBorder="1" applyAlignment="1">
      <alignment wrapText="1"/>
    </xf>
    <xf numFmtId="0" fontId="0" fillId="20" borderId="14" xfId="0" applyFill="1" applyBorder="1" applyAlignment="1">
      <alignment/>
    </xf>
    <xf numFmtId="0" fontId="0" fillId="0" borderId="36" xfId="0" applyFill="1" applyBorder="1" applyAlignment="1">
      <alignment horizontal="center" wrapText="1"/>
    </xf>
    <xf numFmtId="0" fontId="0" fillId="20" borderId="15" xfId="0" applyFill="1" applyBorder="1" applyAlignment="1">
      <alignment wrapText="1"/>
    </xf>
    <xf numFmtId="0" fontId="0" fillId="20" borderId="16" xfId="0" applyFill="1" applyBorder="1" applyAlignment="1">
      <alignment textRotation="255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20" borderId="17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5" xfId="0" applyFill="1" applyBorder="1" applyAlignment="1">
      <alignment textRotation="255" wrapText="1"/>
    </xf>
    <xf numFmtId="0" fontId="0" fillId="0" borderId="36" xfId="0" applyFill="1" applyBorder="1" applyAlignment="1">
      <alignment textRotation="255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7" xfId="0" applyFont="1" applyFill="1" applyBorder="1" applyAlignment="1">
      <alignment textRotation="255" wrapText="1"/>
    </xf>
    <xf numFmtId="0" fontId="6" fillId="0" borderId="14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5" fillId="20" borderId="14" xfId="0" applyFont="1" applyFill="1" applyBorder="1" applyAlignment="1">
      <alignment textRotation="255" wrapText="1"/>
    </xf>
    <xf numFmtId="0" fontId="5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textRotation="255" wrapText="1"/>
    </xf>
    <xf numFmtId="0" fontId="6" fillId="0" borderId="14" xfId="0" applyFont="1" applyFill="1" applyBorder="1" applyAlignment="1">
      <alignment textRotation="255" wrapText="1"/>
    </xf>
    <xf numFmtId="0" fontId="5" fillId="20" borderId="15" xfId="0" applyFont="1" applyFill="1" applyBorder="1" applyAlignment="1">
      <alignment textRotation="255" wrapText="1"/>
    </xf>
    <xf numFmtId="0" fontId="0" fillId="20" borderId="16" xfId="0" applyFill="1" applyBorder="1" applyAlignment="1">
      <alignment horizontal="center" textRotation="255" wrapText="1"/>
    </xf>
    <xf numFmtId="0" fontId="0" fillId="0" borderId="17" xfId="0" applyFill="1" applyBorder="1" applyAlignment="1">
      <alignment textRotation="255"/>
    </xf>
    <xf numFmtId="0" fontId="0" fillId="20" borderId="36" xfId="0" applyFill="1" applyBorder="1" applyAlignment="1">
      <alignment textRotation="255" wrapText="1"/>
    </xf>
    <xf numFmtId="0" fontId="0" fillId="20" borderId="37" xfId="0" applyFill="1" applyBorder="1" applyAlignment="1">
      <alignment/>
    </xf>
    <xf numFmtId="0" fontId="0" fillId="20" borderId="38" xfId="0" applyFill="1" applyBorder="1" applyAlignment="1">
      <alignment/>
    </xf>
    <xf numFmtId="0" fontId="0" fillId="0" borderId="33" xfId="0" applyFill="1" applyBorder="1" applyAlignment="1">
      <alignment textRotation="255" wrapText="1"/>
    </xf>
    <xf numFmtId="0" fontId="0" fillId="0" borderId="35" xfId="0" applyFill="1" applyBorder="1" applyAlignment="1">
      <alignment textRotation="255" wrapText="1"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 wrapTex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4" xfId="0" applyFont="1" applyFill="1" applyBorder="1" applyAlignment="1">
      <alignment textRotation="255" wrapText="1"/>
    </xf>
    <xf numFmtId="0" fontId="6" fillId="0" borderId="34" xfId="0" applyFont="1" applyFill="1" applyBorder="1" applyAlignment="1">
      <alignment textRotation="255" wrapText="1"/>
    </xf>
    <xf numFmtId="0" fontId="6" fillId="0" borderId="34" xfId="0" applyFont="1" applyFill="1" applyBorder="1" applyAlignment="1">
      <alignment wrapText="1"/>
    </xf>
    <xf numFmtId="0" fontId="0" fillId="0" borderId="47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0" borderId="0" xfId="0" applyFill="1" applyBorder="1" applyAlignment="1">
      <alignment/>
    </xf>
    <xf numFmtId="0" fontId="10" fillId="20" borderId="0" xfId="0" applyFont="1" applyFill="1" applyBorder="1" applyAlignment="1">
      <alignment/>
    </xf>
    <xf numFmtId="0" fontId="9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47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vertical="center" textRotation="90"/>
    </xf>
    <xf numFmtId="0" fontId="1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47" xfId="0" applyNumberFormat="1" applyFont="1" applyFill="1" applyBorder="1" applyAlignment="1">
      <alignment/>
    </xf>
    <xf numFmtId="49" fontId="1" fillId="0" borderId="46" xfId="0" applyNumberFormat="1" applyFont="1" applyFill="1" applyBorder="1" applyAlignment="1">
      <alignment/>
    </xf>
    <xf numFmtId="49" fontId="32" fillId="0" borderId="3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wrapText="1"/>
    </xf>
    <xf numFmtId="0" fontId="1" fillId="20" borderId="34" xfId="0" applyFont="1" applyFill="1" applyBorder="1" applyAlignment="1">
      <alignment textRotation="255"/>
    </xf>
    <xf numFmtId="0" fontId="1" fillId="20" borderId="34" xfId="0" applyFont="1" applyFill="1" applyBorder="1" applyAlignment="1">
      <alignment wrapText="1"/>
    </xf>
    <xf numFmtId="0" fontId="1" fillId="20" borderId="34" xfId="0" applyFont="1" applyFill="1" applyBorder="1" applyAlignment="1">
      <alignment/>
    </xf>
    <xf numFmtId="0" fontId="1" fillId="20" borderId="35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48" xfId="0" applyFont="1" applyFill="1" applyBorder="1" applyAlignment="1">
      <alignment/>
    </xf>
    <xf numFmtId="0" fontId="1" fillId="20" borderId="33" xfId="0" applyFont="1" applyFill="1" applyBorder="1" applyAlignment="1">
      <alignment/>
    </xf>
    <xf numFmtId="0" fontId="1" fillId="20" borderId="48" xfId="0" applyFont="1" applyFill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20" borderId="35" xfId="0" applyFont="1" applyFill="1" applyBorder="1" applyAlignment="1">
      <alignment textRotation="255"/>
    </xf>
    <xf numFmtId="0" fontId="1" fillId="0" borderId="33" xfId="0" applyFont="1" applyFill="1" applyBorder="1" applyAlignment="1">
      <alignment textRotation="255"/>
    </xf>
    <xf numFmtId="0" fontId="1" fillId="0" borderId="48" xfId="0" applyFont="1" applyFill="1" applyBorder="1" applyAlignment="1">
      <alignment wrapText="1"/>
    </xf>
    <xf numFmtId="0" fontId="1" fillId="20" borderId="33" xfId="0" applyFont="1" applyFill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3" xfId="0" applyFont="1" applyFill="1" applyBorder="1" applyAlignment="1">
      <alignment textRotation="255" wrapText="1"/>
    </xf>
    <xf numFmtId="0" fontId="1" fillId="0" borderId="48" xfId="0" applyFont="1" applyFill="1" applyBorder="1" applyAlignment="1">
      <alignment textRotation="255" wrapText="1"/>
    </xf>
    <xf numFmtId="0" fontId="1" fillId="0" borderId="35" xfId="0" applyFont="1" applyFill="1" applyBorder="1" applyAlignment="1">
      <alignment textRotation="255" wrapText="1"/>
    </xf>
    <xf numFmtId="0" fontId="1" fillId="0" borderId="46" xfId="0" applyFont="1" applyFill="1" applyBorder="1" applyAlignment="1">
      <alignment textRotation="255" wrapText="1"/>
    </xf>
    <xf numFmtId="0" fontId="1" fillId="20" borderId="46" xfId="0" applyFont="1" applyFill="1" applyBorder="1" applyAlignment="1">
      <alignment textRotation="255" wrapText="1"/>
    </xf>
    <xf numFmtId="0" fontId="1" fillId="20" borderId="34" xfId="0" applyFont="1" applyFill="1" applyBorder="1" applyAlignment="1">
      <alignment textRotation="255" wrapText="1"/>
    </xf>
    <xf numFmtId="0" fontId="1" fillId="20" borderId="48" xfId="0" applyFont="1" applyFill="1" applyBorder="1" applyAlignment="1">
      <alignment textRotation="255" wrapText="1"/>
    </xf>
    <xf numFmtId="0" fontId="1" fillId="20" borderId="35" xfId="0" applyFont="1" applyFill="1" applyBorder="1" applyAlignment="1">
      <alignment horizontal="center" textRotation="255" wrapText="1"/>
    </xf>
    <xf numFmtId="0" fontId="1" fillId="0" borderId="33" xfId="0" applyFont="1" applyFill="1" applyBorder="1" applyAlignment="1">
      <alignment textRotation="255" wrapText="1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3" fillId="20" borderId="0" xfId="0" applyFont="1" applyFill="1" applyBorder="1" applyAlignment="1">
      <alignment/>
    </xf>
    <xf numFmtId="0" fontId="1" fillId="20" borderId="47" xfId="0" applyFont="1" applyFill="1" applyBorder="1" applyAlignment="1">
      <alignment/>
    </xf>
    <xf numFmtId="0" fontId="33" fillId="20" borderId="47" xfId="0" applyFont="1" applyFill="1" applyBorder="1" applyAlignment="1">
      <alignment/>
    </xf>
    <xf numFmtId="0" fontId="1" fillId="20" borderId="47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4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top" wrapText="1"/>
    </xf>
    <xf numFmtId="0" fontId="0" fillId="0" borderId="50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35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5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wrapText="1"/>
      <protection locked="0"/>
    </xf>
    <xf numFmtId="49" fontId="0" fillId="20" borderId="11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20" borderId="29" xfId="0" applyFill="1" applyBorder="1" applyAlignment="1" applyProtection="1">
      <alignment/>
      <protection locked="0"/>
    </xf>
    <xf numFmtId="0" fontId="0" fillId="20" borderId="3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20" borderId="30" xfId="0" applyFill="1" applyBorder="1" applyAlignment="1" applyProtection="1">
      <alignment/>
      <protection locked="0"/>
    </xf>
    <xf numFmtId="0" fontId="0" fillId="20" borderId="32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20" borderId="20" xfId="0" applyFill="1" applyBorder="1" applyAlignment="1" applyProtection="1">
      <alignment/>
      <protection locked="0"/>
    </xf>
    <xf numFmtId="0" fontId="0" fillId="20" borderId="18" xfId="0" applyFill="1" applyBorder="1" applyAlignment="1" applyProtection="1">
      <alignment/>
      <protection locked="0"/>
    </xf>
    <xf numFmtId="0" fontId="0" fillId="20" borderId="19" xfId="0" applyFill="1" applyBorder="1" applyAlignment="1" applyProtection="1">
      <alignment/>
      <protection locked="0"/>
    </xf>
    <xf numFmtId="0" fontId="0" fillId="20" borderId="2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20" borderId="37" xfId="0" applyFill="1" applyBorder="1" applyAlignment="1" applyProtection="1">
      <alignment/>
      <protection locked="0"/>
    </xf>
    <xf numFmtId="49" fontId="0" fillId="20" borderId="24" xfId="0" applyNumberForma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20" borderId="25" xfId="0" applyFill="1" applyBorder="1" applyAlignment="1" applyProtection="1">
      <alignment/>
      <protection locked="0"/>
    </xf>
    <xf numFmtId="0" fontId="0" fillId="20" borderId="24" xfId="0" applyFill="1" applyBorder="1" applyAlignment="1" applyProtection="1">
      <alignment/>
      <protection locked="0"/>
    </xf>
    <xf numFmtId="0" fontId="0" fillId="20" borderId="23" xfId="0" applyFill="1" applyBorder="1" applyAlignment="1" applyProtection="1">
      <alignment/>
      <protection locked="0"/>
    </xf>
    <xf numFmtId="0" fontId="0" fillId="20" borderId="26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20" borderId="38" xfId="0" applyFill="1" applyBorder="1" applyAlignment="1" applyProtection="1">
      <alignment/>
      <protection locked="0"/>
    </xf>
    <xf numFmtId="49" fontId="0" fillId="20" borderId="27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20" borderId="43" xfId="0" applyFill="1" applyBorder="1" applyAlignment="1" applyProtection="1">
      <alignment/>
      <protection locked="0"/>
    </xf>
    <xf numFmtId="0" fontId="0" fillId="20" borderId="53" xfId="0" applyFill="1" applyBorder="1" applyAlignment="1" applyProtection="1">
      <alignment/>
      <protection locked="0"/>
    </xf>
    <xf numFmtId="0" fontId="0" fillId="20" borderId="52" xfId="0" applyFill="1" applyBorder="1" applyAlignment="1" applyProtection="1">
      <alignment/>
      <protection locked="0"/>
    </xf>
    <xf numFmtId="0" fontId="0" fillId="20" borderId="54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20" borderId="55" xfId="0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20" borderId="56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20" borderId="56" xfId="0" applyFont="1" applyFill="1" applyBorder="1" applyAlignment="1" applyProtection="1">
      <alignment/>
      <protection locked="0"/>
    </xf>
    <xf numFmtId="0" fontId="0" fillId="20" borderId="43" xfId="0" applyFont="1" applyFill="1" applyBorder="1" applyAlignment="1" applyProtection="1">
      <alignment/>
      <protection locked="0"/>
    </xf>
    <xf numFmtId="0" fontId="0" fillId="20" borderId="55" xfId="0" applyFont="1" applyFill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49" fontId="0" fillId="20" borderId="0" xfId="0" applyNumberFormat="1" applyFill="1" applyBorder="1" applyAlignment="1">
      <alignment/>
    </xf>
    <xf numFmtId="0" fontId="0" fillId="20" borderId="43" xfId="0" applyFill="1" applyBorder="1" applyAlignment="1">
      <alignment/>
    </xf>
    <xf numFmtId="0" fontId="0" fillId="20" borderId="52" xfId="0" applyFill="1" applyBorder="1" applyAlignment="1">
      <alignment/>
    </xf>
    <xf numFmtId="0" fontId="0" fillId="20" borderId="54" xfId="0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0" fillId="20" borderId="35" xfId="0" applyFill="1" applyBorder="1" applyAlignment="1">
      <alignment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20" borderId="5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20" borderId="55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20" borderId="4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46" xfId="0" applyFill="1" applyBorder="1" applyAlignment="1">
      <alignment/>
    </xf>
    <xf numFmtId="0" fontId="0" fillId="20" borderId="46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0" fillId="20" borderId="57" xfId="0" applyFill="1" applyBorder="1" applyAlignment="1">
      <alignment horizontal="center"/>
    </xf>
    <xf numFmtId="0" fontId="0" fillId="20" borderId="58" xfId="0" applyFill="1" applyBorder="1" applyAlignment="1">
      <alignment horizontal="center"/>
    </xf>
    <xf numFmtId="0" fontId="0" fillId="20" borderId="59" xfId="0" applyFill="1" applyBorder="1" applyAlignment="1">
      <alignment horizontal="center"/>
    </xf>
    <xf numFmtId="0" fontId="0" fillId="20" borderId="6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0" fillId="20" borderId="62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20" borderId="66" xfId="0" applyFill="1" applyBorder="1" applyAlignment="1">
      <alignment horizontal="center"/>
    </xf>
    <xf numFmtId="0" fontId="0" fillId="20" borderId="67" xfId="0" applyFill="1" applyBorder="1" applyAlignment="1">
      <alignment horizontal="center"/>
    </xf>
    <xf numFmtId="0" fontId="0" fillId="20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5" fillId="20" borderId="28" xfId="0" applyFont="1" applyFill="1" applyBorder="1" applyAlignment="1">
      <alignment horizontal="center"/>
    </xf>
    <xf numFmtId="0" fontId="5" fillId="20" borderId="42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0" fillId="20" borderId="69" xfId="0" applyFont="1" applyFill="1" applyBorder="1" applyAlignment="1">
      <alignment horizontal="center"/>
    </xf>
    <xf numFmtId="0" fontId="0" fillId="20" borderId="59" xfId="0" applyFont="1" applyFill="1" applyBorder="1" applyAlignment="1">
      <alignment horizontal="center"/>
    </xf>
    <xf numFmtId="0" fontId="0" fillId="20" borderId="60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20" borderId="49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0" borderId="69" xfId="0" applyFill="1" applyBorder="1" applyAlignment="1">
      <alignment horizontal="center"/>
    </xf>
    <xf numFmtId="0" fontId="0" fillId="2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20" borderId="72" xfId="0" applyNumberFormat="1" applyFont="1" applyFill="1" applyBorder="1" applyAlignment="1">
      <alignment horizontal="center" textRotation="255" shrinkToFit="1"/>
    </xf>
    <xf numFmtId="49" fontId="7" fillId="20" borderId="73" xfId="0" applyNumberFormat="1" applyFont="1" applyFill="1" applyBorder="1" applyAlignment="1">
      <alignment horizontal="center" textRotation="255" shrinkToFit="1"/>
    </xf>
    <xf numFmtId="49" fontId="7" fillId="20" borderId="74" xfId="0" applyNumberFormat="1" applyFont="1" applyFill="1" applyBorder="1" applyAlignment="1">
      <alignment horizontal="center" textRotation="255" shrinkToFit="1"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20" borderId="57" xfId="0" applyFont="1" applyFill="1" applyBorder="1" applyAlignment="1">
      <alignment horizontal="center"/>
    </xf>
    <xf numFmtId="0" fontId="1" fillId="20" borderId="57" xfId="0" applyFont="1" applyFill="1" applyBorder="1" applyAlignment="1">
      <alignment horizontal="center"/>
    </xf>
    <xf numFmtId="0" fontId="1" fillId="20" borderId="58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20" borderId="69" xfId="0" applyFont="1" applyFill="1" applyBorder="1" applyAlignment="1">
      <alignment horizontal="center"/>
    </xf>
    <xf numFmtId="0" fontId="1" fillId="20" borderId="59" xfId="0" applyFont="1" applyFill="1" applyBorder="1" applyAlignment="1">
      <alignment horizontal="center"/>
    </xf>
    <xf numFmtId="0" fontId="1" fillId="20" borderId="60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20" borderId="66" xfId="0" applyFont="1" applyFill="1" applyBorder="1" applyAlignment="1">
      <alignment horizontal="center"/>
    </xf>
    <xf numFmtId="0" fontId="1" fillId="20" borderId="67" xfId="0" applyFont="1" applyFill="1" applyBorder="1" applyAlignment="1">
      <alignment horizontal="center"/>
    </xf>
    <xf numFmtId="0" fontId="1" fillId="20" borderId="6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20" borderId="0" xfId="0" applyNumberFormat="1" applyFont="1" applyFill="1" applyBorder="1" applyAlignment="1">
      <alignment horizontal="center" vertical="center" textRotation="90"/>
    </xf>
    <xf numFmtId="49" fontId="7" fillId="20" borderId="47" xfId="0" applyNumberFormat="1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20" borderId="59" xfId="0" applyFont="1" applyFill="1" applyBorder="1" applyAlignment="1">
      <alignment horizontal="center"/>
    </xf>
    <xf numFmtId="0" fontId="1" fillId="20" borderId="6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24</xdr:row>
      <xdr:rowOff>76200</xdr:rowOff>
    </xdr:from>
    <xdr:ext cx="76200" cy="200025"/>
    <xdr:sp>
      <xdr:nvSpPr>
        <xdr:cNvPr id="1" name="TextBox 131"/>
        <xdr:cNvSpPr txBox="1">
          <a:spLocks noChangeArrowheads="1"/>
        </xdr:cNvSpPr>
      </xdr:nvSpPr>
      <xdr:spPr>
        <a:xfrm>
          <a:off x="7696200" y="722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304800</xdr:colOff>
      <xdr:row>0</xdr:row>
      <xdr:rowOff>0</xdr:rowOff>
    </xdr:from>
    <xdr:ext cx="4171950" cy="161925"/>
    <xdr:sp>
      <xdr:nvSpPr>
        <xdr:cNvPr id="1" name="Text Box 1"/>
        <xdr:cNvSpPr txBox="1">
          <a:spLocks noChangeArrowheads="1"/>
        </xdr:cNvSpPr>
      </xdr:nvSpPr>
      <xdr:spPr>
        <a:xfrm>
          <a:off x="1171575" y="0"/>
          <a:ext cx="41719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314325</xdr:colOff>
      <xdr:row>0</xdr:row>
      <xdr:rowOff>9525</xdr:rowOff>
    </xdr:from>
    <xdr:ext cx="2200275" cy="152400"/>
    <xdr:sp>
      <xdr:nvSpPr>
        <xdr:cNvPr id="2" name="Text Box 2"/>
        <xdr:cNvSpPr txBox="1">
          <a:spLocks noChangeArrowheads="1"/>
        </xdr:cNvSpPr>
      </xdr:nvSpPr>
      <xdr:spPr>
        <a:xfrm>
          <a:off x="8372475" y="9525"/>
          <a:ext cx="2200275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showRowColHeaders="0" tabSelected="1" zoomScalePageLayoutView="0" workbookViewId="0" topLeftCell="A1">
      <selection activeCell="B7" sqref="B7"/>
    </sheetView>
  </sheetViews>
  <sheetFormatPr defaultColWidth="9.140625" defaultRowHeight="12.75"/>
  <cols>
    <col min="1" max="1" width="26.00390625" style="110" customWidth="1"/>
    <col min="2" max="2" width="68.57421875" style="107" customWidth="1"/>
  </cols>
  <sheetData>
    <row r="1" spans="1:2" ht="15" customHeight="1">
      <c r="A1" s="300" t="s">
        <v>130</v>
      </c>
      <c r="B1" s="300"/>
    </row>
    <row r="2" spans="1:2" ht="15" customHeight="1">
      <c r="A2" s="300" t="s">
        <v>131</v>
      </c>
      <c r="B2" s="300"/>
    </row>
    <row r="3" spans="1:2" ht="15" customHeight="1">
      <c r="A3" s="108"/>
      <c r="B3" s="114"/>
    </row>
    <row r="4" spans="1:2" ht="15" customHeight="1">
      <c r="A4" s="300" t="s">
        <v>132</v>
      </c>
      <c r="B4" s="300"/>
    </row>
    <row r="5" spans="1:2" ht="15" customHeight="1">
      <c r="A5" s="300" t="s">
        <v>133</v>
      </c>
      <c r="B5" s="300"/>
    </row>
    <row r="6" spans="1:2" ht="25.5" customHeight="1" thickBot="1">
      <c r="A6" s="299" t="s">
        <v>134</v>
      </c>
      <c r="B6" s="299"/>
    </row>
    <row r="7" spans="1:2" ht="19.5" customHeight="1">
      <c r="A7" s="183" t="s">
        <v>45</v>
      </c>
      <c r="B7" s="191"/>
    </row>
    <row r="8" spans="1:2" ht="19.5" customHeight="1">
      <c r="A8" s="184" t="s">
        <v>116</v>
      </c>
      <c r="B8" s="192"/>
    </row>
    <row r="9" spans="1:2" ht="19.5" customHeight="1">
      <c r="A9" s="184" t="s">
        <v>58</v>
      </c>
      <c r="B9" s="192"/>
    </row>
    <row r="10" spans="1:2" ht="18.75" customHeight="1">
      <c r="A10" s="184" t="s">
        <v>59</v>
      </c>
      <c r="B10" s="192"/>
    </row>
    <row r="11" spans="1:2" ht="21" customHeight="1" thickBot="1">
      <c r="A11" s="185" t="s">
        <v>40</v>
      </c>
      <c r="B11" s="193"/>
    </row>
    <row r="12" spans="1:2" ht="18.75" customHeight="1" thickBot="1">
      <c r="A12" s="109"/>
      <c r="B12" s="194"/>
    </row>
    <row r="13" spans="1:2" ht="19.5" customHeight="1">
      <c r="A13" s="183" t="s">
        <v>46</v>
      </c>
      <c r="B13" s="195"/>
    </row>
    <row r="14" spans="1:2" ht="19.5" customHeight="1">
      <c r="A14" s="184" t="s">
        <v>47</v>
      </c>
      <c r="B14" s="196"/>
    </row>
    <row r="15" spans="1:2" ht="19.5" customHeight="1">
      <c r="A15" s="184" t="s">
        <v>48</v>
      </c>
      <c r="B15" s="196"/>
    </row>
    <row r="16" spans="1:2" ht="36.75" customHeight="1">
      <c r="A16" s="184" t="s">
        <v>117</v>
      </c>
      <c r="B16" s="196"/>
    </row>
    <row r="17" spans="1:2" ht="19.5" customHeight="1">
      <c r="A17" s="186" t="s">
        <v>135</v>
      </c>
      <c r="B17" s="196"/>
    </row>
    <row r="18" spans="1:2" ht="21.75" customHeight="1" thickBot="1">
      <c r="A18" s="187" t="s">
        <v>136</v>
      </c>
      <c r="B18" s="197"/>
    </row>
    <row r="19" spans="1:2" ht="19.5" customHeight="1" thickBot="1">
      <c r="A19" s="109"/>
      <c r="B19" s="194"/>
    </row>
    <row r="20" spans="1:2" ht="28.5" customHeight="1">
      <c r="A20" s="183" t="s">
        <v>129</v>
      </c>
      <c r="B20" s="195"/>
    </row>
    <row r="21" spans="1:2" ht="29.25" customHeight="1">
      <c r="A21" s="184" t="s">
        <v>138</v>
      </c>
      <c r="B21" s="198"/>
    </row>
    <row r="22" spans="1:2" ht="55.5" customHeight="1">
      <c r="A22" s="186" t="s">
        <v>137</v>
      </c>
      <c r="B22" s="196"/>
    </row>
    <row r="23" spans="1:2" ht="57" customHeight="1" thickBot="1">
      <c r="A23" s="187" t="s">
        <v>139</v>
      </c>
      <c r="B23" s="197"/>
    </row>
    <row r="24" spans="1:2" ht="19.5" customHeight="1" thickBot="1">
      <c r="A24" s="109"/>
      <c r="B24" s="194"/>
    </row>
    <row r="25" spans="1:2" s="3" customFormat="1" ht="31.5" customHeight="1">
      <c r="A25" s="183" t="s">
        <v>392</v>
      </c>
      <c r="B25" s="195">
        <f>Spreadsheet!H205+Spreadsheet!I205</f>
        <v>0</v>
      </c>
    </row>
    <row r="26" spans="1:2" s="3" customFormat="1" ht="31.5" customHeight="1">
      <c r="A26" s="184" t="s">
        <v>393</v>
      </c>
      <c r="B26" s="196"/>
    </row>
    <row r="27" spans="1:2" s="3" customFormat="1" ht="31.5" customHeight="1" thickBot="1">
      <c r="A27" s="185" t="s">
        <v>394</v>
      </c>
      <c r="B27" s="197"/>
    </row>
    <row r="28" spans="1:2" ht="19.5" customHeight="1" thickBot="1">
      <c r="A28" s="181"/>
      <c r="B28" s="182"/>
    </row>
    <row r="29" spans="1:2" ht="19.5" customHeight="1">
      <c r="A29" s="111" t="s">
        <v>400</v>
      </c>
      <c r="B29" s="199"/>
    </row>
    <row r="30" spans="1:2" ht="19.5" customHeight="1">
      <c r="A30" s="188" t="s">
        <v>50</v>
      </c>
      <c r="B30" s="189" t="s">
        <v>49</v>
      </c>
    </row>
    <row r="31" spans="1:2" ht="19.5" customHeight="1">
      <c r="A31" s="186" t="s">
        <v>51</v>
      </c>
      <c r="B31" s="196"/>
    </row>
    <row r="32" spans="1:2" ht="19.5" customHeight="1">
      <c r="A32" s="186" t="s">
        <v>52</v>
      </c>
      <c r="B32" s="196"/>
    </row>
    <row r="33" spans="1:9" ht="19.5" customHeight="1">
      <c r="A33" s="186" t="s">
        <v>55</v>
      </c>
      <c r="B33" s="196"/>
      <c r="H33" s="112"/>
      <c r="I33" s="112"/>
    </row>
    <row r="34" spans="1:8" ht="19.5" customHeight="1">
      <c r="A34" s="186" t="s">
        <v>56</v>
      </c>
      <c r="B34" s="196"/>
      <c r="H34" s="113"/>
    </row>
    <row r="35" spans="1:8" ht="19.5" customHeight="1">
      <c r="A35" s="186" t="s">
        <v>53</v>
      </c>
      <c r="B35" s="196"/>
      <c r="H35" s="113"/>
    </row>
    <row r="36" spans="1:8" ht="19.5" customHeight="1">
      <c r="A36" s="186" t="s">
        <v>54</v>
      </c>
      <c r="B36" s="196"/>
      <c r="H36" s="113"/>
    </row>
    <row r="37" spans="1:8" ht="19.5" customHeight="1">
      <c r="A37" s="186" t="s">
        <v>57</v>
      </c>
      <c r="B37" s="196"/>
      <c r="H37" s="113"/>
    </row>
    <row r="38" spans="1:8" ht="33.75" customHeight="1" thickBot="1">
      <c r="A38" s="190" t="s">
        <v>401</v>
      </c>
      <c r="B38" s="197"/>
      <c r="H38" s="113"/>
    </row>
    <row r="39" ht="12.75">
      <c r="H39" s="113"/>
    </row>
    <row r="40" ht="12.75">
      <c r="H40" s="113"/>
    </row>
    <row r="41" ht="12.75">
      <c r="H41" s="113"/>
    </row>
  </sheetData>
  <sheetProtection sheet="1"/>
  <mergeCells count="5">
    <mergeCell ref="A6:B6"/>
    <mergeCell ref="A1:B1"/>
    <mergeCell ref="A2:B2"/>
    <mergeCell ref="A4:B4"/>
    <mergeCell ref="A5:B5"/>
  </mergeCells>
  <printOptions horizontalCentered="1" verticalCentered="1"/>
  <pageMargins left="0.75" right="0.75" top="0.25" bottom="0.25" header="0.5" footer="0.5"/>
  <pageSetup horizontalDpi="600" verticalDpi="600" orientation="portrait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C354"/>
  <sheetViews>
    <sheetView showRowColHeader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" sqref="G4"/>
    </sheetView>
  </sheetViews>
  <sheetFormatPr defaultColWidth="9.140625" defaultRowHeight="12.75"/>
  <cols>
    <col min="1" max="1" width="3.421875" style="8" customWidth="1"/>
    <col min="2" max="2" width="4.8515625" style="4" customWidth="1"/>
    <col min="3" max="5" width="4.8515625" style="2" customWidth="1"/>
    <col min="6" max="7" width="4.7109375" style="2" customWidth="1"/>
    <col min="8" max="8" width="3.7109375" style="9" customWidth="1"/>
    <col min="9" max="9" width="4.00390625" style="10" customWidth="1"/>
    <col min="10" max="10" width="14.8515625" style="4" customWidth="1"/>
    <col min="11" max="11" width="3.7109375" style="9" customWidth="1"/>
    <col min="12" max="13" width="4.140625" style="10" customWidth="1"/>
    <col min="14" max="15" width="4.421875" style="10" customWidth="1"/>
    <col min="16" max="16" width="4.28125" style="10" customWidth="1"/>
    <col min="17" max="17" width="5.8515625" style="11" customWidth="1"/>
    <col min="18" max="18" width="13.140625" style="4" customWidth="1"/>
    <col min="19" max="19" width="3.8515625" style="2" customWidth="1"/>
    <col min="20" max="20" width="3.00390625" style="2" customWidth="1"/>
    <col min="21" max="21" width="2.57421875" style="4" customWidth="1"/>
    <col min="22" max="22" width="2.8515625" style="2" customWidth="1"/>
    <col min="23" max="23" width="3.28125" style="2" customWidth="1"/>
    <col min="24" max="24" width="9.8515625" style="4" customWidth="1"/>
    <col min="25" max="25" width="3.00390625" style="4" customWidth="1"/>
    <col min="26" max="26" width="3.00390625" style="2" customWidth="1"/>
    <col min="27" max="27" width="3.421875" style="6" customWidth="1"/>
    <col min="28" max="28" width="3.140625" style="74" customWidth="1"/>
    <col min="29" max="29" width="6.140625" style="75" customWidth="1"/>
    <col min="30" max="30" width="2.57421875" style="75" customWidth="1"/>
    <col min="31" max="31" width="2.7109375" style="75" customWidth="1"/>
    <col min="32" max="32" width="6.421875" style="75" customWidth="1"/>
    <col min="33" max="33" width="2.7109375" style="75" customWidth="1"/>
    <col min="34" max="35" width="7.00390625" style="75" customWidth="1"/>
    <col min="36" max="36" width="5.8515625" style="75" customWidth="1"/>
    <col min="37" max="37" width="6.140625" style="76" customWidth="1"/>
    <col min="38" max="38" width="4.7109375" style="4" customWidth="1"/>
    <col min="39" max="39" width="5.00390625" style="2" customWidth="1"/>
    <col min="40" max="40" width="7.8515625" style="2" customWidth="1"/>
    <col min="41" max="41" width="5.8515625" style="2" customWidth="1"/>
    <col min="42" max="42" width="6.57421875" style="2" customWidth="1"/>
    <col min="43" max="43" width="8.140625" style="2" customWidth="1"/>
    <col min="44" max="44" width="8.00390625" style="2" customWidth="1"/>
    <col min="45" max="45" width="10.140625" style="4" customWidth="1"/>
    <col min="46" max="46" width="7.421875" style="2" customWidth="1"/>
    <col min="47" max="47" width="7.8515625" style="2" customWidth="1"/>
    <col min="48" max="48" width="7.8515625" style="6" customWidth="1"/>
    <col min="49" max="49" width="2.7109375" style="74" customWidth="1"/>
    <col min="50" max="51" width="2.28125" style="75" customWidth="1"/>
    <col min="52" max="52" width="2.28125" style="74" customWidth="1"/>
    <col min="53" max="54" width="2.28125" style="75" customWidth="1"/>
    <col min="55" max="55" width="2.28125" style="74" customWidth="1"/>
    <col min="56" max="57" width="2.28125" style="75" customWidth="1"/>
    <col min="58" max="58" width="2.28125" style="74" customWidth="1"/>
    <col min="59" max="60" width="2.28125" style="75" customWidth="1"/>
    <col min="61" max="61" width="2.28125" style="74" customWidth="1"/>
    <col min="62" max="63" width="2.28125" style="75" customWidth="1"/>
    <col min="64" max="64" width="2.28125" style="74" customWidth="1"/>
    <col min="65" max="65" width="2.28125" style="75" customWidth="1"/>
    <col min="66" max="66" width="2.28125" style="76" customWidth="1"/>
    <col min="67" max="69" width="2.28125" style="92" customWidth="1"/>
    <col min="70" max="70" width="2.28125" style="74" customWidth="1"/>
    <col min="71" max="71" width="7.57421875" style="76" customWidth="1"/>
    <col min="72" max="73" width="2.28125" style="75" customWidth="1"/>
    <col min="74" max="74" width="2.7109375" style="4" customWidth="1"/>
    <col min="75" max="76" width="3.140625" style="2" customWidth="1"/>
    <col min="77" max="77" width="3.7109375" style="2" customWidth="1"/>
    <col min="78" max="78" width="2.7109375" style="2" customWidth="1"/>
    <col min="79" max="80" width="3.140625" style="2" customWidth="1"/>
    <col min="81" max="81" width="3.140625" style="6" customWidth="1"/>
    <col min="82" max="82" width="2.8515625" style="89" customWidth="1"/>
    <col min="83" max="83" width="5.00390625" style="90" customWidth="1"/>
    <col min="84" max="84" width="2.7109375" style="90" customWidth="1"/>
    <col min="85" max="85" width="2.28125" style="90" customWidth="1"/>
    <col min="86" max="86" width="4.140625" style="90" customWidth="1"/>
    <col min="87" max="87" width="3.7109375" style="90" customWidth="1"/>
    <col min="88" max="88" width="4.7109375" style="90" customWidth="1"/>
    <col min="89" max="89" width="3.8515625" style="90" customWidth="1"/>
    <col min="90" max="90" width="4.28125" style="90" customWidth="1"/>
    <col min="91" max="91" width="5.00390625" style="90" customWidth="1"/>
    <col min="92" max="92" width="2.8515625" style="90" customWidth="1"/>
    <col min="93" max="93" width="4.7109375" style="91" customWidth="1"/>
  </cols>
  <sheetData>
    <row r="1" spans="1:86" s="75" customFormat="1" ht="13.5" thickBot="1">
      <c r="A1" s="362" t="str">
        <f>"       Program Name: "&amp;'Cover Page'!B7</f>
        <v>       Program Name: 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 t="str">
        <f>"PFI: "&amp;'Cover Page'!B8</f>
        <v>PFI: </v>
      </c>
      <c r="S1" s="362"/>
      <c r="T1" s="362"/>
      <c r="U1" s="362"/>
      <c r="V1" s="362"/>
      <c r="W1" s="362"/>
      <c r="X1" s="362"/>
      <c r="Y1" s="362"/>
      <c r="Z1" s="362"/>
      <c r="AA1" s="362"/>
      <c r="AC1" s="362" t="str">
        <f>"Program Name: "&amp;'Cover Page'!AC7</f>
        <v>Program Name: </v>
      </c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 t="str">
        <f>"PFI: "&amp;'Cover Page'!AC8</f>
        <v>PFI: </v>
      </c>
      <c r="AP1" s="366"/>
      <c r="AQ1" s="366"/>
      <c r="AR1" s="366"/>
      <c r="AS1" s="366"/>
      <c r="AT1" s="366"/>
      <c r="AU1" s="366"/>
      <c r="AV1" s="366"/>
      <c r="AX1" s="362" t="str">
        <f>"Program Name: "&amp;'Cover Page'!AY7</f>
        <v>Program Name: </v>
      </c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Y1" s="362" t="str">
        <f>"PFI: "&amp;'Cover Page'!AY8</f>
        <v>PFI: </v>
      </c>
      <c r="BZ1" s="362"/>
      <c r="CA1" s="362"/>
      <c r="CB1" s="362"/>
      <c r="CC1" s="362"/>
      <c r="CD1" s="362"/>
      <c r="CE1" s="362"/>
      <c r="CF1" s="362"/>
      <c r="CG1" s="362"/>
      <c r="CH1" s="362"/>
    </row>
    <row r="2" spans="1:93" ht="13.5" thickBot="1">
      <c r="A2" s="336" t="s">
        <v>17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316" t="s">
        <v>18</v>
      </c>
      <c r="S2" s="316"/>
      <c r="T2" s="316"/>
      <c r="U2" s="316"/>
      <c r="V2" s="316"/>
      <c r="W2" s="316"/>
      <c r="X2" s="316"/>
      <c r="Y2" s="316"/>
      <c r="Z2" s="316"/>
      <c r="AA2" s="322"/>
      <c r="AB2" s="305" t="s">
        <v>19</v>
      </c>
      <c r="AC2" s="306"/>
      <c r="AD2" s="306"/>
      <c r="AE2" s="306"/>
      <c r="AF2" s="306"/>
      <c r="AG2" s="306"/>
      <c r="AH2" s="306"/>
      <c r="AI2" s="306"/>
      <c r="AJ2" s="306"/>
      <c r="AK2" s="307"/>
      <c r="AL2" s="316" t="s">
        <v>20</v>
      </c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23" t="s">
        <v>66</v>
      </c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5"/>
      <c r="BR2" s="358"/>
      <c r="BS2" s="359"/>
      <c r="BT2" s="303"/>
      <c r="BU2" s="304"/>
      <c r="BV2" s="308" t="s">
        <v>44</v>
      </c>
      <c r="BW2" s="309"/>
      <c r="BX2" s="309"/>
      <c r="BY2" s="309"/>
      <c r="BZ2" s="309"/>
      <c r="CA2" s="309"/>
      <c r="CB2" s="309"/>
      <c r="CC2" s="310"/>
      <c r="CD2" s="305" t="s">
        <v>33</v>
      </c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7"/>
    </row>
    <row r="3" spans="1:93" ht="12.75">
      <c r="A3" s="56" t="s">
        <v>67</v>
      </c>
      <c r="B3" s="347" t="s">
        <v>0</v>
      </c>
      <c r="C3" s="347"/>
      <c r="D3" s="347"/>
      <c r="E3" s="347"/>
      <c r="F3" s="347"/>
      <c r="G3" s="347"/>
      <c r="H3" s="318" t="s">
        <v>1</v>
      </c>
      <c r="I3" s="318"/>
      <c r="J3" s="348" t="s">
        <v>112</v>
      </c>
      <c r="K3" s="318" t="s">
        <v>2</v>
      </c>
      <c r="L3" s="318"/>
      <c r="M3" s="318"/>
      <c r="N3" s="318"/>
      <c r="O3" s="318"/>
      <c r="P3" s="318"/>
      <c r="Q3" s="7"/>
      <c r="R3" s="339" t="s">
        <v>42</v>
      </c>
      <c r="S3" s="339"/>
      <c r="T3" s="340"/>
      <c r="U3" s="344" t="s">
        <v>69</v>
      </c>
      <c r="V3" s="345"/>
      <c r="W3" s="346"/>
      <c r="X3" s="43" t="s">
        <v>5</v>
      </c>
      <c r="Y3" s="341" t="s">
        <v>41</v>
      </c>
      <c r="Z3" s="342"/>
      <c r="AA3" s="343"/>
      <c r="AB3" s="313"/>
      <c r="AC3" s="314"/>
      <c r="AD3" s="314"/>
      <c r="AE3" s="314"/>
      <c r="AF3" s="314"/>
      <c r="AG3" s="314"/>
      <c r="AH3" s="314"/>
      <c r="AI3" s="314"/>
      <c r="AJ3" s="314"/>
      <c r="AK3" s="329"/>
      <c r="AL3" s="330" t="s">
        <v>7</v>
      </c>
      <c r="AM3" s="331"/>
      <c r="AN3" s="331"/>
      <c r="AO3" s="331"/>
      <c r="AP3" s="331"/>
      <c r="AQ3" s="331"/>
      <c r="AR3" s="332"/>
      <c r="AS3" s="333" t="s">
        <v>10</v>
      </c>
      <c r="AT3" s="334"/>
      <c r="AU3" s="334"/>
      <c r="AV3" s="335"/>
      <c r="AW3" s="319" t="s">
        <v>60</v>
      </c>
      <c r="AX3" s="320"/>
      <c r="AY3" s="321"/>
      <c r="AZ3" s="319" t="s">
        <v>75</v>
      </c>
      <c r="BA3" s="320"/>
      <c r="BB3" s="321"/>
      <c r="BC3" s="319" t="s">
        <v>61</v>
      </c>
      <c r="BD3" s="320"/>
      <c r="BE3" s="321"/>
      <c r="BF3" s="319" t="s">
        <v>62</v>
      </c>
      <c r="BG3" s="320"/>
      <c r="BH3" s="321"/>
      <c r="BI3" s="319" t="s">
        <v>63</v>
      </c>
      <c r="BJ3" s="320"/>
      <c r="BK3" s="321"/>
      <c r="BL3" s="319" t="s">
        <v>64</v>
      </c>
      <c r="BM3" s="320"/>
      <c r="BN3" s="321"/>
      <c r="BO3" s="320" t="s">
        <v>65</v>
      </c>
      <c r="BP3" s="320"/>
      <c r="BQ3" s="321"/>
      <c r="BR3" s="360"/>
      <c r="BS3" s="361"/>
      <c r="BT3" s="301" t="s">
        <v>121</v>
      </c>
      <c r="BU3" s="302"/>
      <c r="BV3" s="311"/>
      <c r="BW3" s="311"/>
      <c r="BX3" s="311"/>
      <c r="BY3" s="311"/>
      <c r="BZ3" s="311"/>
      <c r="CA3" s="311"/>
      <c r="CB3" s="311"/>
      <c r="CC3" s="312"/>
      <c r="CD3" s="313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5"/>
    </row>
    <row r="4" spans="1:93" s="1" customFormat="1" ht="124.5" customHeight="1" thickBot="1">
      <c r="A4" s="57"/>
      <c r="B4" s="58" t="s">
        <v>22</v>
      </c>
      <c r="C4" s="58" t="s">
        <v>23</v>
      </c>
      <c r="D4" s="58" t="s">
        <v>24</v>
      </c>
      <c r="E4" s="58" t="s">
        <v>25</v>
      </c>
      <c r="F4" s="58" t="s">
        <v>26</v>
      </c>
      <c r="G4" s="58" t="s">
        <v>27</v>
      </c>
      <c r="H4" s="59" t="s">
        <v>28</v>
      </c>
      <c r="I4" s="59" t="s">
        <v>29</v>
      </c>
      <c r="J4" s="349"/>
      <c r="K4" s="59" t="s">
        <v>13</v>
      </c>
      <c r="L4" s="60" t="s">
        <v>87</v>
      </c>
      <c r="M4" s="59" t="s">
        <v>3</v>
      </c>
      <c r="N4" s="60" t="s">
        <v>88</v>
      </c>
      <c r="O4" s="60" t="s">
        <v>89</v>
      </c>
      <c r="P4" s="61" t="s">
        <v>90</v>
      </c>
      <c r="Q4" s="62" t="s">
        <v>71</v>
      </c>
      <c r="R4" s="64" t="s">
        <v>113</v>
      </c>
      <c r="S4" s="15" t="s">
        <v>91</v>
      </c>
      <c r="T4" s="16" t="s">
        <v>4</v>
      </c>
      <c r="U4" s="45">
        <v>0</v>
      </c>
      <c r="V4" s="63">
        <v>1</v>
      </c>
      <c r="W4" s="65" t="s">
        <v>68</v>
      </c>
      <c r="X4" s="44" t="s">
        <v>114</v>
      </c>
      <c r="Y4" s="45" t="s">
        <v>72</v>
      </c>
      <c r="Z4" s="13" t="s">
        <v>73</v>
      </c>
      <c r="AA4" s="66" t="s">
        <v>74</v>
      </c>
      <c r="AB4" s="99" t="s">
        <v>6</v>
      </c>
      <c r="AC4" s="15" t="s">
        <v>86</v>
      </c>
      <c r="AD4" s="95" t="s">
        <v>126</v>
      </c>
      <c r="AE4" s="95" t="s">
        <v>128</v>
      </c>
      <c r="AF4" s="15" t="s">
        <v>30</v>
      </c>
      <c r="AG4" s="95" t="s">
        <v>127</v>
      </c>
      <c r="AH4" s="15" t="s">
        <v>31</v>
      </c>
      <c r="AI4" s="15" t="s">
        <v>85</v>
      </c>
      <c r="AJ4" s="15" t="s">
        <v>84</v>
      </c>
      <c r="AK4" s="18" t="s">
        <v>32</v>
      </c>
      <c r="AL4" s="77" t="s">
        <v>83</v>
      </c>
      <c r="AM4" s="14" t="s">
        <v>82</v>
      </c>
      <c r="AN4" s="14" t="s">
        <v>70</v>
      </c>
      <c r="AO4" s="14" t="s">
        <v>81</v>
      </c>
      <c r="AP4" s="14" t="s">
        <v>80</v>
      </c>
      <c r="AQ4" s="14" t="s">
        <v>8</v>
      </c>
      <c r="AR4" s="17" t="s">
        <v>9</v>
      </c>
      <c r="AS4" s="44" t="s">
        <v>21</v>
      </c>
      <c r="AT4" s="12" t="s">
        <v>11</v>
      </c>
      <c r="AU4" s="12" t="s">
        <v>12</v>
      </c>
      <c r="AV4" s="46" t="s">
        <v>79</v>
      </c>
      <c r="AW4" s="20" t="s">
        <v>72</v>
      </c>
      <c r="AX4" s="21" t="s">
        <v>73</v>
      </c>
      <c r="AY4" s="80" t="s">
        <v>74</v>
      </c>
      <c r="AZ4" s="20" t="s">
        <v>72</v>
      </c>
      <c r="BA4" s="21" t="s">
        <v>73</v>
      </c>
      <c r="BB4" s="80" t="s">
        <v>74</v>
      </c>
      <c r="BC4" s="20" t="s">
        <v>72</v>
      </c>
      <c r="BD4" s="21" t="s">
        <v>73</v>
      </c>
      <c r="BE4" s="80" t="s">
        <v>74</v>
      </c>
      <c r="BF4" s="20" t="s">
        <v>72</v>
      </c>
      <c r="BG4" s="21" t="s">
        <v>73</v>
      </c>
      <c r="BH4" s="80" t="s">
        <v>74</v>
      </c>
      <c r="BI4" s="20" t="s">
        <v>72</v>
      </c>
      <c r="BJ4" s="21" t="s">
        <v>73</v>
      </c>
      <c r="BK4" s="80" t="s">
        <v>74</v>
      </c>
      <c r="BL4" s="20" t="s">
        <v>72</v>
      </c>
      <c r="BM4" s="21" t="s">
        <v>73</v>
      </c>
      <c r="BN4" s="39" t="s">
        <v>74</v>
      </c>
      <c r="BO4" s="81" t="s">
        <v>72</v>
      </c>
      <c r="BP4" s="21" t="s">
        <v>73</v>
      </c>
      <c r="BQ4" s="80" t="s">
        <v>74</v>
      </c>
      <c r="BR4" s="20" t="s">
        <v>118</v>
      </c>
      <c r="BS4" s="80" t="s">
        <v>399</v>
      </c>
      <c r="BT4" s="103" t="s">
        <v>119</v>
      </c>
      <c r="BU4" s="104" t="s">
        <v>120</v>
      </c>
      <c r="BV4" s="100" t="s">
        <v>43</v>
      </c>
      <c r="BW4" s="14" t="s">
        <v>14</v>
      </c>
      <c r="BX4" s="14" t="s">
        <v>15</v>
      </c>
      <c r="BY4" s="19" t="s">
        <v>398</v>
      </c>
      <c r="BZ4" s="19" t="s">
        <v>16</v>
      </c>
      <c r="CA4" s="93" t="s">
        <v>123</v>
      </c>
      <c r="CB4" s="97" t="s">
        <v>124</v>
      </c>
      <c r="CC4" s="98" t="s">
        <v>125</v>
      </c>
      <c r="CD4" s="84" t="s">
        <v>34</v>
      </c>
      <c r="CE4" s="94" t="s">
        <v>35</v>
      </c>
      <c r="CF4" s="21" t="s">
        <v>36</v>
      </c>
      <c r="CG4" s="21" t="s">
        <v>37</v>
      </c>
      <c r="CH4" s="95" t="s">
        <v>78</v>
      </c>
      <c r="CI4" s="96" t="s">
        <v>95</v>
      </c>
      <c r="CJ4" s="85" t="s">
        <v>122</v>
      </c>
      <c r="CK4" s="21" t="s">
        <v>93</v>
      </c>
      <c r="CL4" s="21" t="s">
        <v>94</v>
      </c>
      <c r="CM4" s="15" t="s">
        <v>92</v>
      </c>
      <c r="CN4" s="21" t="s">
        <v>38</v>
      </c>
      <c r="CO4" s="39" t="s">
        <v>39</v>
      </c>
    </row>
    <row r="5" spans="1:107" s="30" customFormat="1" ht="15" customHeight="1" thickBot="1">
      <c r="A5" s="200" t="s">
        <v>300</v>
      </c>
      <c r="B5" s="201"/>
      <c r="C5" s="202"/>
      <c r="D5" s="202"/>
      <c r="E5" s="202"/>
      <c r="F5" s="202"/>
      <c r="G5" s="203"/>
      <c r="H5" s="204"/>
      <c r="I5" s="205"/>
      <c r="J5" s="206"/>
      <c r="K5" s="204"/>
      <c r="L5" s="207"/>
      <c r="M5" s="207"/>
      <c r="N5" s="207"/>
      <c r="O5" s="207"/>
      <c r="P5" s="207"/>
      <c r="Q5" s="208"/>
      <c r="R5" s="209"/>
      <c r="S5" s="210"/>
      <c r="T5" s="211"/>
      <c r="U5" s="212"/>
      <c r="V5" s="213"/>
      <c r="W5" s="214"/>
      <c r="X5" s="209"/>
      <c r="Y5" s="212"/>
      <c r="Z5" s="213"/>
      <c r="AA5" s="215"/>
      <c r="AB5" s="216"/>
      <c r="AC5" s="217"/>
      <c r="AD5" s="217"/>
      <c r="AE5" s="217"/>
      <c r="AF5" s="218"/>
      <c r="AG5" s="218"/>
      <c r="AH5" s="218"/>
      <c r="AI5" s="218"/>
      <c r="AJ5" s="218"/>
      <c r="AK5" s="219"/>
      <c r="AL5" s="212"/>
      <c r="AM5" s="213"/>
      <c r="AN5" s="213"/>
      <c r="AO5" s="213"/>
      <c r="AP5" s="213"/>
      <c r="AQ5" s="213"/>
      <c r="AR5" s="215"/>
      <c r="AS5" s="220"/>
      <c r="AT5" s="221"/>
      <c r="AU5" s="221"/>
      <c r="AV5" s="222"/>
      <c r="AW5" s="216"/>
      <c r="AX5" s="218"/>
      <c r="AY5" s="219"/>
      <c r="AZ5" s="216"/>
      <c r="BA5" s="218"/>
      <c r="BB5" s="219"/>
      <c r="BC5" s="216"/>
      <c r="BD5" s="218"/>
      <c r="BE5" s="219"/>
      <c r="BF5" s="216"/>
      <c r="BG5" s="218"/>
      <c r="BH5" s="219"/>
      <c r="BI5" s="216"/>
      <c r="BJ5" s="218"/>
      <c r="BK5" s="219"/>
      <c r="BL5" s="216"/>
      <c r="BM5" s="218"/>
      <c r="BN5" s="223"/>
      <c r="BO5" s="224"/>
      <c r="BP5" s="218"/>
      <c r="BQ5" s="219"/>
      <c r="BR5" s="216"/>
      <c r="BS5" s="219"/>
      <c r="BT5" s="225"/>
      <c r="BU5" s="226"/>
      <c r="BV5" s="227"/>
      <c r="BW5" s="213"/>
      <c r="BX5" s="213"/>
      <c r="BY5" s="213"/>
      <c r="BZ5" s="213"/>
      <c r="CA5" s="213"/>
      <c r="CB5" s="214"/>
      <c r="CC5" s="215"/>
      <c r="CD5" s="216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23"/>
      <c r="CP5" s="2"/>
      <c r="CQ5" s="2"/>
      <c r="CR5" s="2"/>
      <c r="CS5" s="2"/>
      <c r="CT5" s="2"/>
      <c r="CU5" s="115"/>
      <c r="CV5" s="2"/>
      <c r="CW5" s="2"/>
      <c r="CX5" s="2"/>
      <c r="CY5" s="2"/>
      <c r="CZ5" s="2"/>
      <c r="DA5" s="2"/>
      <c r="DB5" s="2"/>
      <c r="DC5" s="2"/>
    </row>
    <row r="6" spans="1:107" ht="15" customHeight="1" thickBot="1">
      <c r="A6" s="228" t="s">
        <v>301</v>
      </c>
      <c r="B6" s="229"/>
      <c r="C6" s="230"/>
      <c r="D6" s="230"/>
      <c r="E6" s="230"/>
      <c r="F6" s="230"/>
      <c r="G6" s="231"/>
      <c r="H6" s="232"/>
      <c r="I6" s="233"/>
      <c r="J6" s="206"/>
      <c r="K6" s="232"/>
      <c r="L6" s="234"/>
      <c r="M6" s="234"/>
      <c r="N6" s="234"/>
      <c r="O6" s="234"/>
      <c r="P6" s="234"/>
      <c r="Q6" s="235"/>
      <c r="R6" s="229"/>
      <c r="S6" s="230"/>
      <c r="T6" s="231"/>
      <c r="U6" s="232"/>
      <c r="V6" s="234"/>
      <c r="W6" s="233"/>
      <c r="X6" s="229"/>
      <c r="Y6" s="232"/>
      <c r="Z6" s="234"/>
      <c r="AA6" s="235"/>
      <c r="AB6" s="236"/>
      <c r="AC6" s="237"/>
      <c r="AD6" s="237"/>
      <c r="AE6" s="237"/>
      <c r="AF6" s="237"/>
      <c r="AG6" s="237"/>
      <c r="AH6" s="237"/>
      <c r="AI6" s="237"/>
      <c r="AJ6" s="237"/>
      <c r="AK6" s="238"/>
      <c r="AL6" s="232"/>
      <c r="AM6" s="234"/>
      <c r="AN6" s="234"/>
      <c r="AO6" s="234"/>
      <c r="AP6" s="234"/>
      <c r="AQ6" s="234"/>
      <c r="AR6" s="235"/>
      <c r="AS6" s="229"/>
      <c r="AT6" s="230"/>
      <c r="AU6" s="230"/>
      <c r="AV6" s="239"/>
      <c r="AW6" s="236"/>
      <c r="AX6" s="237"/>
      <c r="AY6" s="238"/>
      <c r="AZ6" s="236"/>
      <c r="BA6" s="237"/>
      <c r="BB6" s="238"/>
      <c r="BC6" s="236"/>
      <c r="BD6" s="237"/>
      <c r="BE6" s="238"/>
      <c r="BF6" s="236"/>
      <c r="BG6" s="237"/>
      <c r="BH6" s="238"/>
      <c r="BI6" s="236"/>
      <c r="BJ6" s="237"/>
      <c r="BK6" s="238"/>
      <c r="BL6" s="236"/>
      <c r="BM6" s="237"/>
      <c r="BN6" s="240"/>
      <c r="BO6" s="241"/>
      <c r="BP6" s="237"/>
      <c r="BQ6" s="238"/>
      <c r="BR6" s="236"/>
      <c r="BS6" s="238"/>
      <c r="BT6" s="225"/>
      <c r="BU6" s="226"/>
      <c r="BV6" s="242"/>
      <c r="BW6" s="234"/>
      <c r="BX6" s="234"/>
      <c r="BY6" s="234"/>
      <c r="BZ6" s="234"/>
      <c r="CA6" s="234"/>
      <c r="CB6" s="233"/>
      <c r="CC6" s="235"/>
      <c r="CD6" s="236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40"/>
      <c r="CP6" s="2"/>
      <c r="CQ6" s="2"/>
      <c r="CR6" s="2"/>
      <c r="CS6" s="2"/>
      <c r="CT6" s="2"/>
      <c r="CU6" s="116" t="s">
        <v>140</v>
      </c>
      <c r="CV6" s="2"/>
      <c r="CW6" s="2"/>
      <c r="CX6" s="2"/>
      <c r="CY6" s="2"/>
      <c r="CZ6" s="2"/>
      <c r="DA6" s="2"/>
      <c r="DB6" s="2"/>
      <c r="DC6" s="2"/>
    </row>
    <row r="7" spans="1:107" s="30" customFormat="1" ht="15" customHeight="1" thickBot="1">
      <c r="A7" s="243" t="s">
        <v>302</v>
      </c>
      <c r="B7" s="209"/>
      <c r="C7" s="210"/>
      <c r="D7" s="210"/>
      <c r="E7" s="210"/>
      <c r="F7" s="210"/>
      <c r="G7" s="211"/>
      <c r="H7" s="212"/>
      <c r="I7" s="214"/>
      <c r="J7" s="206"/>
      <c r="K7" s="212"/>
      <c r="L7" s="213"/>
      <c r="M7" s="213"/>
      <c r="N7" s="213"/>
      <c r="O7" s="213"/>
      <c r="P7" s="213"/>
      <c r="Q7" s="215"/>
      <c r="R7" s="209"/>
      <c r="S7" s="210"/>
      <c r="T7" s="211"/>
      <c r="U7" s="212"/>
      <c r="V7" s="213"/>
      <c r="W7" s="214"/>
      <c r="X7" s="209"/>
      <c r="Y7" s="212"/>
      <c r="Z7" s="213"/>
      <c r="AA7" s="215"/>
      <c r="AB7" s="216"/>
      <c r="AC7" s="218"/>
      <c r="AD7" s="218"/>
      <c r="AE7" s="218"/>
      <c r="AF7" s="218"/>
      <c r="AG7" s="218"/>
      <c r="AH7" s="218"/>
      <c r="AI7" s="218"/>
      <c r="AJ7" s="218"/>
      <c r="AK7" s="219"/>
      <c r="AL7" s="212"/>
      <c r="AM7" s="213"/>
      <c r="AN7" s="213"/>
      <c r="AO7" s="213"/>
      <c r="AP7" s="213"/>
      <c r="AQ7" s="213"/>
      <c r="AR7" s="215"/>
      <c r="AS7" s="209"/>
      <c r="AT7" s="210"/>
      <c r="AU7" s="210"/>
      <c r="AV7" s="222"/>
      <c r="AW7" s="216"/>
      <c r="AX7" s="218"/>
      <c r="AY7" s="219"/>
      <c r="AZ7" s="216"/>
      <c r="BA7" s="218"/>
      <c r="BB7" s="219"/>
      <c r="BC7" s="216"/>
      <c r="BD7" s="218"/>
      <c r="BE7" s="219"/>
      <c r="BF7" s="216"/>
      <c r="BG7" s="218"/>
      <c r="BH7" s="219"/>
      <c r="BI7" s="216"/>
      <c r="BJ7" s="218"/>
      <c r="BK7" s="219"/>
      <c r="BL7" s="216"/>
      <c r="BM7" s="218"/>
      <c r="BN7" s="223"/>
      <c r="BO7" s="224"/>
      <c r="BP7" s="218"/>
      <c r="BQ7" s="219"/>
      <c r="BR7" s="216"/>
      <c r="BS7" s="219"/>
      <c r="BT7" s="216"/>
      <c r="BU7" s="223"/>
      <c r="BV7" s="227"/>
      <c r="BW7" s="213"/>
      <c r="BX7" s="213"/>
      <c r="BY7" s="213"/>
      <c r="BZ7" s="213"/>
      <c r="CA7" s="213"/>
      <c r="CB7" s="214"/>
      <c r="CC7" s="215"/>
      <c r="CD7" s="216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23"/>
      <c r="CP7" s="2"/>
      <c r="CQ7" s="2"/>
      <c r="CR7" s="2"/>
      <c r="CS7" s="2"/>
      <c r="CT7" s="2"/>
      <c r="CU7" s="116" t="s">
        <v>196</v>
      </c>
      <c r="CV7" s="2"/>
      <c r="CW7" s="2"/>
      <c r="CX7" s="2"/>
      <c r="CY7" s="2"/>
      <c r="CZ7" s="2"/>
      <c r="DA7" s="2"/>
      <c r="DB7" s="2"/>
      <c r="DC7" s="2"/>
    </row>
    <row r="8" spans="1:107" ht="15" customHeight="1" thickBot="1">
      <c r="A8" s="200" t="s">
        <v>303</v>
      </c>
      <c r="B8" s="229"/>
      <c r="C8" s="230"/>
      <c r="D8" s="230"/>
      <c r="E8" s="230"/>
      <c r="F8" s="230"/>
      <c r="G8" s="231"/>
      <c r="H8" s="232"/>
      <c r="I8" s="233"/>
      <c r="J8" s="206"/>
      <c r="K8" s="232"/>
      <c r="L8" s="234"/>
      <c r="M8" s="234"/>
      <c r="N8" s="234"/>
      <c r="O8" s="234"/>
      <c r="P8" s="234"/>
      <c r="Q8" s="235"/>
      <c r="R8" s="229"/>
      <c r="S8" s="230"/>
      <c r="T8" s="231"/>
      <c r="U8" s="232"/>
      <c r="V8" s="234"/>
      <c r="W8" s="233"/>
      <c r="X8" s="229"/>
      <c r="Y8" s="232"/>
      <c r="Z8" s="234"/>
      <c r="AA8" s="235"/>
      <c r="AB8" s="236"/>
      <c r="AC8" s="237"/>
      <c r="AD8" s="237"/>
      <c r="AE8" s="237"/>
      <c r="AF8" s="237"/>
      <c r="AG8" s="237"/>
      <c r="AH8" s="237"/>
      <c r="AI8" s="237"/>
      <c r="AJ8" s="237"/>
      <c r="AK8" s="238"/>
      <c r="AL8" s="232"/>
      <c r="AM8" s="234"/>
      <c r="AN8" s="234"/>
      <c r="AO8" s="234"/>
      <c r="AP8" s="234"/>
      <c r="AQ8" s="234"/>
      <c r="AR8" s="235"/>
      <c r="AS8" s="229"/>
      <c r="AT8" s="230"/>
      <c r="AU8" s="230"/>
      <c r="AV8" s="239"/>
      <c r="AW8" s="236"/>
      <c r="AX8" s="237"/>
      <c r="AY8" s="238"/>
      <c r="AZ8" s="236"/>
      <c r="BA8" s="237"/>
      <c r="BB8" s="238"/>
      <c r="BC8" s="236"/>
      <c r="BD8" s="237"/>
      <c r="BE8" s="238"/>
      <c r="BF8" s="236"/>
      <c r="BG8" s="237"/>
      <c r="BH8" s="238"/>
      <c r="BI8" s="236"/>
      <c r="BJ8" s="237"/>
      <c r="BK8" s="238"/>
      <c r="BL8" s="236"/>
      <c r="BM8" s="237"/>
      <c r="BN8" s="240"/>
      <c r="BO8" s="241"/>
      <c r="BP8" s="237"/>
      <c r="BQ8" s="238"/>
      <c r="BR8" s="236"/>
      <c r="BS8" s="238"/>
      <c r="BT8" s="216"/>
      <c r="BU8" s="223"/>
      <c r="BV8" s="242"/>
      <c r="BW8" s="234"/>
      <c r="BX8" s="234"/>
      <c r="BY8" s="234"/>
      <c r="BZ8" s="234"/>
      <c r="CA8" s="234"/>
      <c r="CB8" s="233"/>
      <c r="CC8" s="235"/>
      <c r="CD8" s="236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40"/>
      <c r="CP8" s="2"/>
      <c r="CQ8" s="2"/>
      <c r="CR8" s="2"/>
      <c r="CS8" s="2"/>
      <c r="CT8" s="2"/>
      <c r="CU8" s="116" t="s">
        <v>141</v>
      </c>
      <c r="CV8" s="2"/>
      <c r="CW8" s="2"/>
      <c r="CX8" s="2"/>
      <c r="CY8" s="2"/>
      <c r="CZ8" s="2"/>
      <c r="DA8" s="2"/>
      <c r="DB8" s="2"/>
      <c r="DC8" s="2"/>
    </row>
    <row r="9" spans="1:107" s="30" customFormat="1" ht="15" customHeight="1" thickBot="1">
      <c r="A9" s="228" t="s">
        <v>304</v>
      </c>
      <c r="B9" s="209"/>
      <c r="C9" s="210"/>
      <c r="D9" s="210"/>
      <c r="E9" s="210"/>
      <c r="F9" s="210"/>
      <c r="G9" s="244"/>
      <c r="H9" s="212"/>
      <c r="I9" s="214"/>
      <c r="J9" s="206"/>
      <c r="K9" s="212"/>
      <c r="L9" s="213"/>
      <c r="M9" s="213"/>
      <c r="N9" s="213"/>
      <c r="O9" s="213"/>
      <c r="P9" s="213"/>
      <c r="Q9" s="215"/>
      <c r="R9" s="209"/>
      <c r="S9" s="210"/>
      <c r="T9" s="211"/>
      <c r="U9" s="212"/>
      <c r="V9" s="213"/>
      <c r="W9" s="214"/>
      <c r="X9" s="209"/>
      <c r="Y9" s="212"/>
      <c r="Z9" s="213"/>
      <c r="AA9" s="215"/>
      <c r="AB9" s="216"/>
      <c r="AC9" s="218"/>
      <c r="AD9" s="218"/>
      <c r="AE9" s="218"/>
      <c r="AF9" s="218"/>
      <c r="AG9" s="218"/>
      <c r="AH9" s="218"/>
      <c r="AI9" s="218"/>
      <c r="AJ9" s="218"/>
      <c r="AK9" s="219"/>
      <c r="AL9" s="212"/>
      <c r="AM9" s="213"/>
      <c r="AN9" s="213"/>
      <c r="AO9" s="213"/>
      <c r="AP9" s="213"/>
      <c r="AQ9" s="213"/>
      <c r="AR9" s="215"/>
      <c r="AS9" s="209"/>
      <c r="AT9" s="210"/>
      <c r="AU9" s="210"/>
      <c r="AV9" s="222"/>
      <c r="AW9" s="216"/>
      <c r="AX9" s="218"/>
      <c r="AY9" s="219"/>
      <c r="AZ9" s="216"/>
      <c r="BA9" s="218"/>
      <c r="BB9" s="219"/>
      <c r="BC9" s="216"/>
      <c r="BD9" s="218"/>
      <c r="BE9" s="219"/>
      <c r="BF9" s="216"/>
      <c r="BG9" s="218"/>
      <c r="BH9" s="219"/>
      <c r="BI9" s="216"/>
      <c r="BJ9" s="218"/>
      <c r="BK9" s="219"/>
      <c r="BL9" s="216"/>
      <c r="BM9" s="218"/>
      <c r="BN9" s="223"/>
      <c r="BO9" s="224"/>
      <c r="BP9" s="218"/>
      <c r="BQ9" s="219"/>
      <c r="BR9" s="216"/>
      <c r="BS9" s="219"/>
      <c r="BT9" s="216"/>
      <c r="BU9" s="223"/>
      <c r="BV9" s="227"/>
      <c r="BW9" s="213"/>
      <c r="BX9" s="213"/>
      <c r="BY9" s="213"/>
      <c r="BZ9" s="213"/>
      <c r="CA9" s="213"/>
      <c r="CB9" s="214"/>
      <c r="CC9" s="215"/>
      <c r="CD9" s="216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23"/>
      <c r="CP9" s="2"/>
      <c r="CQ9" s="2"/>
      <c r="CR9" s="2"/>
      <c r="CS9" s="2"/>
      <c r="CT9" s="2"/>
      <c r="CU9" s="116" t="s">
        <v>142</v>
      </c>
      <c r="CV9" s="2"/>
      <c r="CW9" s="2"/>
      <c r="CX9" s="2"/>
      <c r="CY9" s="2"/>
      <c r="CZ9" s="2"/>
      <c r="DA9" s="2"/>
      <c r="DB9" s="2"/>
      <c r="DC9" s="2"/>
    </row>
    <row r="10" spans="1:107" ht="15" customHeight="1" thickBot="1">
      <c r="A10" s="243" t="s">
        <v>305</v>
      </c>
      <c r="B10" s="229"/>
      <c r="C10" s="230"/>
      <c r="D10" s="230"/>
      <c r="E10" s="230"/>
      <c r="F10" s="230"/>
      <c r="G10" s="231"/>
      <c r="H10" s="232"/>
      <c r="I10" s="233"/>
      <c r="J10" s="206"/>
      <c r="K10" s="232"/>
      <c r="L10" s="234"/>
      <c r="M10" s="234"/>
      <c r="N10" s="234"/>
      <c r="O10" s="234"/>
      <c r="P10" s="234"/>
      <c r="Q10" s="235"/>
      <c r="R10" s="229"/>
      <c r="S10" s="230"/>
      <c r="T10" s="231"/>
      <c r="U10" s="232"/>
      <c r="V10" s="234"/>
      <c r="W10" s="233"/>
      <c r="X10" s="229"/>
      <c r="Y10" s="232"/>
      <c r="Z10" s="234"/>
      <c r="AA10" s="235"/>
      <c r="AB10" s="236"/>
      <c r="AC10" s="237"/>
      <c r="AD10" s="237"/>
      <c r="AE10" s="237"/>
      <c r="AF10" s="237"/>
      <c r="AG10" s="237"/>
      <c r="AH10" s="237"/>
      <c r="AI10" s="237"/>
      <c r="AJ10" s="237"/>
      <c r="AK10" s="238"/>
      <c r="AL10" s="232"/>
      <c r="AM10" s="234"/>
      <c r="AN10" s="234"/>
      <c r="AO10" s="234"/>
      <c r="AP10" s="234"/>
      <c r="AQ10" s="234"/>
      <c r="AR10" s="235"/>
      <c r="AS10" s="229"/>
      <c r="AT10" s="230"/>
      <c r="AU10" s="230"/>
      <c r="AV10" s="239"/>
      <c r="AW10" s="236"/>
      <c r="AX10" s="237"/>
      <c r="AY10" s="238"/>
      <c r="AZ10" s="236"/>
      <c r="BA10" s="237"/>
      <c r="BB10" s="238"/>
      <c r="BC10" s="236"/>
      <c r="BD10" s="237"/>
      <c r="BE10" s="238"/>
      <c r="BF10" s="236"/>
      <c r="BG10" s="237"/>
      <c r="BH10" s="238"/>
      <c r="BI10" s="236"/>
      <c r="BJ10" s="237"/>
      <c r="BK10" s="238"/>
      <c r="BL10" s="236"/>
      <c r="BM10" s="237"/>
      <c r="BN10" s="240"/>
      <c r="BO10" s="241"/>
      <c r="BP10" s="237"/>
      <c r="BQ10" s="238"/>
      <c r="BR10" s="236"/>
      <c r="BS10" s="238"/>
      <c r="BT10" s="216"/>
      <c r="BU10" s="223"/>
      <c r="BV10" s="242"/>
      <c r="BW10" s="234"/>
      <c r="BX10" s="234"/>
      <c r="BY10" s="234"/>
      <c r="BZ10" s="234"/>
      <c r="CA10" s="234"/>
      <c r="CB10" s="233"/>
      <c r="CC10" s="235"/>
      <c r="CD10" s="236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40"/>
      <c r="CP10" s="2"/>
      <c r="CQ10" s="2"/>
      <c r="CR10" s="2"/>
      <c r="CS10" s="2"/>
      <c r="CT10" s="2"/>
      <c r="CU10" s="116" t="s">
        <v>143</v>
      </c>
      <c r="CV10" s="2"/>
      <c r="CW10" s="2"/>
      <c r="CX10" s="2"/>
      <c r="CY10" s="2"/>
      <c r="CZ10" s="2"/>
      <c r="DA10" s="2"/>
      <c r="DB10" s="2"/>
      <c r="DC10" s="2"/>
    </row>
    <row r="11" spans="1:107" s="30" customFormat="1" ht="15" customHeight="1" thickBot="1">
      <c r="A11" s="200" t="s">
        <v>306</v>
      </c>
      <c r="B11" s="209"/>
      <c r="C11" s="210"/>
      <c r="D11" s="210"/>
      <c r="E11" s="210"/>
      <c r="F11" s="210"/>
      <c r="G11" s="211"/>
      <c r="H11" s="212"/>
      <c r="I11" s="214"/>
      <c r="J11" s="206"/>
      <c r="K11" s="212"/>
      <c r="L11" s="213"/>
      <c r="M11" s="213"/>
      <c r="N11" s="213"/>
      <c r="O11" s="213"/>
      <c r="P11" s="213"/>
      <c r="Q11" s="215"/>
      <c r="R11" s="209"/>
      <c r="S11" s="210"/>
      <c r="T11" s="211"/>
      <c r="U11" s="212"/>
      <c r="V11" s="213"/>
      <c r="W11" s="214"/>
      <c r="X11" s="209"/>
      <c r="Y11" s="212"/>
      <c r="Z11" s="213"/>
      <c r="AA11" s="215"/>
      <c r="AB11" s="216"/>
      <c r="AC11" s="218"/>
      <c r="AD11" s="218"/>
      <c r="AE11" s="218"/>
      <c r="AF11" s="218"/>
      <c r="AG11" s="218"/>
      <c r="AH11" s="218"/>
      <c r="AI11" s="218"/>
      <c r="AJ11" s="218"/>
      <c r="AK11" s="219"/>
      <c r="AL11" s="212"/>
      <c r="AM11" s="213"/>
      <c r="AN11" s="213"/>
      <c r="AO11" s="213"/>
      <c r="AP11" s="213"/>
      <c r="AQ11" s="213"/>
      <c r="AR11" s="215"/>
      <c r="AS11" s="209"/>
      <c r="AT11" s="210"/>
      <c r="AU11" s="210"/>
      <c r="AV11" s="222"/>
      <c r="AW11" s="216"/>
      <c r="AX11" s="218"/>
      <c r="AY11" s="219"/>
      <c r="AZ11" s="216"/>
      <c r="BA11" s="218"/>
      <c r="BB11" s="219"/>
      <c r="BC11" s="216"/>
      <c r="BD11" s="218"/>
      <c r="BE11" s="219"/>
      <c r="BF11" s="216"/>
      <c r="BG11" s="218"/>
      <c r="BH11" s="219"/>
      <c r="BI11" s="216"/>
      <c r="BJ11" s="218"/>
      <c r="BK11" s="219"/>
      <c r="BL11" s="216"/>
      <c r="BM11" s="218"/>
      <c r="BN11" s="223"/>
      <c r="BO11" s="224"/>
      <c r="BP11" s="218"/>
      <c r="BQ11" s="219"/>
      <c r="BR11" s="216"/>
      <c r="BS11" s="219"/>
      <c r="BT11" s="216"/>
      <c r="BU11" s="223"/>
      <c r="BV11" s="227"/>
      <c r="BW11" s="213"/>
      <c r="BX11" s="213"/>
      <c r="BY11" s="213"/>
      <c r="BZ11" s="213"/>
      <c r="CA11" s="213"/>
      <c r="CB11" s="214"/>
      <c r="CC11" s="215"/>
      <c r="CD11" s="216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23"/>
      <c r="CP11" s="2"/>
      <c r="CQ11" s="2"/>
      <c r="CR11" s="2"/>
      <c r="CS11" s="2"/>
      <c r="CT11" s="2"/>
      <c r="CU11" s="116" t="s">
        <v>144</v>
      </c>
      <c r="CV11" s="2"/>
      <c r="CW11" s="2"/>
      <c r="CX11" s="2"/>
      <c r="CY11" s="2"/>
      <c r="CZ11" s="2"/>
      <c r="DA11" s="2"/>
      <c r="DB11" s="2"/>
      <c r="DC11" s="2"/>
    </row>
    <row r="12" spans="1:107" ht="15" customHeight="1" thickBot="1">
      <c r="A12" s="228" t="s">
        <v>307</v>
      </c>
      <c r="B12" s="229"/>
      <c r="C12" s="230"/>
      <c r="D12" s="230"/>
      <c r="E12" s="230"/>
      <c r="F12" s="230"/>
      <c r="G12" s="231"/>
      <c r="H12" s="232"/>
      <c r="I12" s="233"/>
      <c r="J12" s="206"/>
      <c r="K12" s="232"/>
      <c r="L12" s="234"/>
      <c r="M12" s="234"/>
      <c r="N12" s="234"/>
      <c r="O12" s="234"/>
      <c r="P12" s="234"/>
      <c r="Q12" s="235"/>
      <c r="R12" s="229"/>
      <c r="S12" s="230"/>
      <c r="T12" s="231"/>
      <c r="U12" s="232"/>
      <c r="V12" s="234"/>
      <c r="W12" s="233"/>
      <c r="X12" s="229"/>
      <c r="Y12" s="232"/>
      <c r="Z12" s="234"/>
      <c r="AA12" s="235"/>
      <c r="AB12" s="236"/>
      <c r="AC12" s="237"/>
      <c r="AD12" s="237"/>
      <c r="AE12" s="237"/>
      <c r="AF12" s="237"/>
      <c r="AG12" s="237"/>
      <c r="AH12" s="237"/>
      <c r="AI12" s="237"/>
      <c r="AJ12" s="237"/>
      <c r="AK12" s="238"/>
      <c r="AL12" s="232"/>
      <c r="AM12" s="234"/>
      <c r="AN12" s="234"/>
      <c r="AO12" s="234"/>
      <c r="AP12" s="234"/>
      <c r="AQ12" s="234"/>
      <c r="AR12" s="235"/>
      <c r="AS12" s="229"/>
      <c r="AT12" s="230"/>
      <c r="AU12" s="230"/>
      <c r="AV12" s="239"/>
      <c r="AW12" s="236"/>
      <c r="AX12" s="237"/>
      <c r="AY12" s="238"/>
      <c r="AZ12" s="236"/>
      <c r="BA12" s="237"/>
      <c r="BB12" s="238"/>
      <c r="BC12" s="236"/>
      <c r="BD12" s="237"/>
      <c r="BE12" s="238"/>
      <c r="BF12" s="236"/>
      <c r="BG12" s="237"/>
      <c r="BH12" s="238"/>
      <c r="BI12" s="236"/>
      <c r="BJ12" s="237"/>
      <c r="BK12" s="238"/>
      <c r="BL12" s="236"/>
      <c r="BM12" s="237"/>
      <c r="BN12" s="240"/>
      <c r="BO12" s="241"/>
      <c r="BP12" s="237"/>
      <c r="BQ12" s="238"/>
      <c r="BR12" s="236"/>
      <c r="BS12" s="238"/>
      <c r="BT12" s="216"/>
      <c r="BU12" s="223"/>
      <c r="BV12" s="242"/>
      <c r="BW12" s="234"/>
      <c r="BX12" s="234"/>
      <c r="BY12" s="234"/>
      <c r="BZ12" s="234"/>
      <c r="CA12" s="234"/>
      <c r="CB12" s="233"/>
      <c r="CC12" s="235"/>
      <c r="CD12" s="236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40"/>
      <c r="CP12" s="2"/>
      <c r="CQ12" s="2"/>
      <c r="CR12" s="2"/>
      <c r="CS12" s="2"/>
      <c r="CT12" s="2"/>
      <c r="CU12" s="116" t="s">
        <v>145</v>
      </c>
      <c r="CV12" s="2"/>
      <c r="CW12" s="2"/>
      <c r="CX12" s="2"/>
      <c r="CY12" s="2"/>
      <c r="CZ12" s="2"/>
      <c r="DA12" s="2"/>
      <c r="DB12" s="2"/>
      <c r="DC12" s="2"/>
    </row>
    <row r="13" spans="1:107" s="30" customFormat="1" ht="15" customHeight="1" thickBot="1">
      <c r="A13" s="243" t="s">
        <v>308</v>
      </c>
      <c r="B13" s="209"/>
      <c r="C13" s="210"/>
      <c r="D13" s="210"/>
      <c r="E13" s="210"/>
      <c r="F13" s="210"/>
      <c r="G13" s="211"/>
      <c r="H13" s="212"/>
      <c r="I13" s="214"/>
      <c r="J13" s="206"/>
      <c r="K13" s="212"/>
      <c r="L13" s="213"/>
      <c r="M13" s="213"/>
      <c r="N13" s="213"/>
      <c r="O13" s="213"/>
      <c r="P13" s="213"/>
      <c r="Q13" s="215"/>
      <c r="R13" s="209"/>
      <c r="S13" s="210"/>
      <c r="T13" s="211"/>
      <c r="U13" s="212"/>
      <c r="V13" s="213"/>
      <c r="W13" s="214"/>
      <c r="X13" s="209"/>
      <c r="Y13" s="212"/>
      <c r="Z13" s="213"/>
      <c r="AA13" s="215"/>
      <c r="AB13" s="216"/>
      <c r="AC13" s="218"/>
      <c r="AD13" s="218"/>
      <c r="AE13" s="218"/>
      <c r="AF13" s="218"/>
      <c r="AG13" s="218"/>
      <c r="AH13" s="218"/>
      <c r="AI13" s="218"/>
      <c r="AJ13" s="218"/>
      <c r="AK13" s="219"/>
      <c r="AL13" s="212"/>
      <c r="AM13" s="213"/>
      <c r="AN13" s="213"/>
      <c r="AO13" s="213"/>
      <c r="AP13" s="213"/>
      <c r="AQ13" s="213"/>
      <c r="AR13" s="215"/>
      <c r="AS13" s="209"/>
      <c r="AT13" s="210"/>
      <c r="AU13" s="210"/>
      <c r="AV13" s="222"/>
      <c r="AW13" s="216"/>
      <c r="AX13" s="218"/>
      <c r="AY13" s="219"/>
      <c r="AZ13" s="216"/>
      <c r="BA13" s="218"/>
      <c r="BB13" s="219"/>
      <c r="BC13" s="216"/>
      <c r="BD13" s="218"/>
      <c r="BE13" s="219"/>
      <c r="BF13" s="216"/>
      <c r="BG13" s="218"/>
      <c r="BH13" s="219"/>
      <c r="BI13" s="216"/>
      <c r="BJ13" s="218"/>
      <c r="BK13" s="219"/>
      <c r="BL13" s="216"/>
      <c r="BM13" s="218"/>
      <c r="BN13" s="223"/>
      <c r="BO13" s="224"/>
      <c r="BP13" s="218"/>
      <c r="BQ13" s="219"/>
      <c r="BR13" s="216"/>
      <c r="BS13" s="219"/>
      <c r="BT13" s="216"/>
      <c r="BU13" s="223"/>
      <c r="BV13" s="227"/>
      <c r="BW13" s="213"/>
      <c r="BX13" s="213"/>
      <c r="BY13" s="213"/>
      <c r="BZ13" s="213"/>
      <c r="CA13" s="213"/>
      <c r="CB13" s="214"/>
      <c r="CC13" s="215"/>
      <c r="CD13" s="216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23"/>
      <c r="CP13" s="2"/>
      <c r="CQ13" s="2"/>
      <c r="CR13" s="2"/>
      <c r="CS13" s="2"/>
      <c r="CT13" s="2"/>
      <c r="CU13" s="116" t="s">
        <v>146</v>
      </c>
      <c r="CV13" s="2"/>
      <c r="CW13" s="2"/>
      <c r="CX13" s="2"/>
      <c r="CY13" s="2"/>
      <c r="CZ13" s="2"/>
      <c r="DA13" s="2"/>
      <c r="DB13" s="2"/>
      <c r="DC13" s="2"/>
    </row>
    <row r="14" spans="1:107" ht="15" customHeight="1" thickBot="1">
      <c r="A14" s="200" t="s">
        <v>96</v>
      </c>
      <c r="B14" s="229"/>
      <c r="C14" s="230"/>
      <c r="D14" s="230"/>
      <c r="E14" s="230"/>
      <c r="F14" s="230"/>
      <c r="G14" s="231"/>
      <c r="H14" s="232"/>
      <c r="I14" s="233"/>
      <c r="J14" s="206"/>
      <c r="K14" s="232"/>
      <c r="L14" s="234"/>
      <c r="M14" s="234"/>
      <c r="N14" s="234"/>
      <c r="O14" s="234"/>
      <c r="P14" s="234"/>
      <c r="Q14" s="235"/>
      <c r="R14" s="229"/>
      <c r="S14" s="230"/>
      <c r="T14" s="231"/>
      <c r="U14" s="232"/>
      <c r="V14" s="234"/>
      <c r="W14" s="233"/>
      <c r="X14" s="229"/>
      <c r="Y14" s="232"/>
      <c r="Z14" s="234"/>
      <c r="AA14" s="235"/>
      <c r="AB14" s="236"/>
      <c r="AC14" s="237"/>
      <c r="AD14" s="237"/>
      <c r="AE14" s="237"/>
      <c r="AF14" s="237"/>
      <c r="AG14" s="237"/>
      <c r="AH14" s="237"/>
      <c r="AI14" s="237"/>
      <c r="AJ14" s="237"/>
      <c r="AK14" s="238"/>
      <c r="AL14" s="232"/>
      <c r="AM14" s="234"/>
      <c r="AN14" s="234"/>
      <c r="AO14" s="234"/>
      <c r="AP14" s="234"/>
      <c r="AQ14" s="234"/>
      <c r="AR14" s="235"/>
      <c r="AS14" s="229"/>
      <c r="AT14" s="230"/>
      <c r="AU14" s="230"/>
      <c r="AV14" s="239"/>
      <c r="AW14" s="236"/>
      <c r="AX14" s="245"/>
      <c r="AY14" s="238"/>
      <c r="AZ14" s="236"/>
      <c r="BA14" s="245"/>
      <c r="BB14" s="238"/>
      <c r="BC14" s="236"/>
      <c r="BD14" s="245"/>
      <c r="BE14" s="238"/>
      <c r="BF14" s="236"/>
      <c r="BG14" s="245"/>
      <c r="BH14" s="238"/>
      <c r="BI14" s="236"/>
      <c r="BJ14" s="245"/>
      <c r="BK14" s="238"/>
      <c r="BL14" s="236"/>
      <c r="BM14" s="245"/>
      <c r="BN14" s="240"/>
      <c r="BO14" s="241"/>
      <c r="BP14" s="245"/>
      <c r="BQ14" s="238"/>
      <c r="BR14" s="236"/>
      <c r="BS14" s="238"/>
      <c r="BT14" s="216"/>
      <c r="BU14" s="223"/>
      <c r="BV14" s="242"/>
      <c r="BW14" s="234"/>
      <c r="BX14" s="234"/>
      <c r="BY14" s="234"/>
      <c r="BZ14" s="234"/>
      <c r="CA14" s="234"/>
      <c r="CB14" s="233"/>
      <c r="CC14" s="235"/>
      <c r="CD14" s="236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40"/>
      <c r="CP14" s="2"/>
      <c r="CQ14" s="2"/>
      <c r="CR14" s="2"/>
      <c r="CS14" s="2"/>
      <c r="CT14" s="2"/>
      <c r="CU14" s="116" t="s">
        <v>147</v>
      </c>
      <c r="CV14" s="2"/>
      <c r="CW14" s="2"/>
      <c r="CX14" s="2"/>
      <c r="CY14" s="2"/>
      <c r="CZ14" s="2"/>
      <c r="DA14" s="2"/>
      <c r="DB14" s="2"/>
      <c r="DC14" s="2"/>
    </row>
    <row r="15" spans="1:107" s="30" customFormat="1" ht="15" customHeight="1" thickBot="1">
      <c r="A15" s="228" t="s">
        <v>97</v>
      </c>
      <c r="B15" s="209"/>
      <c r="C15" s="210"/>
      <c r="D15" s="210"/>
      <c r="E15" s="210"/>
      <c r="F15" s="210"/>
      <c r="G15" s="211"/>
      <c r="H15" s="212"/>
      <c r="I15" s="214"/>
      <c r="J15" s="206"/>
      <c r="K15" s="212"/>
      <c r="L15" s="213"/>
      <c r="M15" s="213"/>
      <c r="N15" s="213"/>
      <c r="O15" s="213"/>
      <c r="P15" s="213"/>
      <c r="Q15" s="215"/>
      <c r="R15" s="209"/>
      <c r="S15" s="210"/>
      <c r="T15" s="211"/>
      <c r="U15" s="212"/>
      <c r="V15" s="213"/>
      <c r="W15" s="214"/>
      <c r="X15" s="209"/>
      <c r="Y15" s="212"/>
      <c r="Z15" s="213"/>
      <c r="AA15" s="215"/>
      <c r="AB15" s="216"/>
      <c r="AC15" s="218"/>
      <c r="AD15" s="218"/>
      <c r="AE15" s="218"/>
      <c r="AF15" s="218"/>
      <c r="AG15" s="218"/>
      <c r="AH15" s="218"/>
      <c r="AI15" s="218"/>
      <c r="AJ15" s="218"/>
      <c r="AK15" s="219"/>
      <c r="AL15" s="212"/>
      <c r="AM15" s="213"/>
      <c r="AN15" s="213"/>
      <c r="AO15" s="213"/>
      <c r="AP15" s="213"/>
      <c r="AQ15" s="213"/>
      <c r="AR15" s="215"/>
      <c r="AS15" s="209"/>
      <c r="AT15" s="210"/>
      <c r="AU15" s="210"/>
      <c r="AV15" s="222"/>
      <c r="AW15" s="216"/>
      <c r="AX15" s="218"/>
      <c r="AY15" s="219"/>
      <c r="AZ15" s="216"/>
      <c r="BA15" s="218"/>
      <c r="BB15" s="219"/>
      <c r="BC15" s="216"/>
      <c r="BD15" s="218"/>
      <c r="BE15" s="219"/>
      <c r="BF15" s="216"/>
      <c r="BG15" s="218"/>
      <c r="BH15" s="219"/>
      <c r="BI15" s="216"/>
      <c r="BJ15" s="218"/>
      <c r="BK15" s="219"/>
      <c r="BL15" s="216"/>
      <c r="BM15" s="218"/>
      <c r="BN15" s="223"/>
      <c r="BO15" s="224"/>
      <c r="BP15" s="218"/>
      <c r="BQ15" s="219"/>
      <c r="BR15" s="216"/>
      <c r="BS15" s="219"/>
      <c r="BT15" s="216"/>
      <c r="BU15" s="223"/>
      <c r="BV15" s="227"/>
      <c r="BW15" s="213"/>
      <c r="BX15" s="213"/>
      <c r="BY15" s="213"/>
      <c r="BZ15" s="213"/>
      <c r="CA15" s="213"/>
      <c r="CB15" s="214"/>
      <c r="CC15" s="215"/>
      <c r="CD15" s="216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23"/>
      <c r="CP15" s="2"/>
      <c r="CQ15" s="2"/>
      <c r="CR15" s="2"/>
      <c r="CS15" s="2"/>
      <c r="CT15" s="2"/>
      <c r="CU15" s="116" t="s">
        <v>148</v>
      </c>
      <c r="CV15" s="2"/>
      <c r="CW15" s="2"/>
      <c r="CX15" s="2"/>
      <c r="CY15" s="2"/>
      <c r="CZ15" s="2"/>
      <c r="DA15" s="2"/>
      <c r="DB15" s="2"/>
      <c r="DC15" s="2"/>
    </row>
    <row r="16" spans="1:107" ht="15" customHeight="1" thickBot="1">
      <c r="A16" s="243" t="s">
        <v>98</v>
      </c>
      <c r="B16" s="229"/>
      <c r="C16" s="230"/>
      <c r="D16" s="230"/>
      <c r="E16" s="230"/>
      <c r="F16" s="230"/>
      <c r="G16" s="231"/>
      <c r="H16" s="232"/>
      <c r="I16" s="233"/>
      <c r="J16" s="206"/>
      <c r="K16" s="232"/>
      <c r="L16" s="234"/>
      <c r="M16" s="234"/>
      <c r="N16" s="234"/>
      <c r="O16" s="234"/>
      <c r="P16" s="234"/>
      <c r="Q16" s="235"/>
      <c r="R16" s="229"/>
      <c r="S16" s="230"/>
      <c r="T16" s="231"/>
      <c r="U16" s="232"/>
      <c r="V16" s="234"/>
      <c r="W16" s="233"/>
      <c r="X16" s="229"/>
      <c r="Y16" s="232"/>
      <c r="Z16" s="234"/>
      <c r="AA16" s="235"/>
      <c r="AB16" s="236"/>
      <c r="AC16" s="237"/>
      <c r="AD16" s="237"/>
      <c r="AE16" s="237"/>
      <c r="AF16" s="237"/>
      <c r="AG16" s="237"/>
      <c r="AH16" s="237"/>
      <c r="AI16" s="237"/>
      <c r="AJ16" s="237"/>
      <c r="AK16" s="238"/>
      <c r="AL16" s="232"/>
      <c r="AM16" s="234"/>
      <c r="AN16" s="234"/>
      <c r="AO16" s="234"/>
      <c r="AP16" s="234"/>
      <c r="AQ16" s="234"/>
      <c r="AR16" s="235"/>
      <c r="AS16" s="229"/>
      <c r="AT16" s="230"/>
      <c r="AU16" s="230"/>
      <c r="AV16" s="239"/>
      <c r="AW16" s="236"/>
      <c r="AX16" s="237"/>
      <c r="AY16" s="238"/>
      <c r="AZ16" s="236"/>
      <c r="BA16" s="237"/>
      <c r="BB16" s="238"/>
      <c r="BC16" s="236"/>
      <c r="BD16" s="237"/>
      <c r="BE16" s="238"/>
      <c r="BF16" s="236"/>
      <c r="BG16" s="237"/>
      <c r="BH16" s="238"/>
      <c r="BI16" s="236"/>
      <c r="BJ16" s="237"/>
      <c r="BK16" s="238"/>
      <c r="BL16" s="236"/>
      <c r="BM16" s="237"/>
      <c r="BN16" s="240"/>
      <c r="BO16" s="241"/>
      <c r="BP16" s="237"/>
      <c r="BQ16" s="238"/>
      <c r="BR16" s="236"/>
      <c r="BS16" s="238"/>
      <c r="BT16" s="216"/>
      <c r="BU16" s="223"/>
      <c r="BV16" s="242"/>
      <c r="BW16" s="234"/>
      <c r="BX16" s="234"/>
      <c r="BY16" s="234"/>
      <c r="BZ16" s="234"/>
      <c r="CA16" s="234"/>
      <c r="CB16" s="233"/>
      <c r="CC16" s="235"/>
      <c r="CD16" s="236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40"/>
      <c r="CP16" s="2"/>
      <c r="CQ16" s="2"/>
      <c r="CR16" s="2"/>
      <c r="CS16" s="2"/>
      <c r="CT16" s="2"/>
      <c r="CU16" s="116" t="s">
        <v>149</v>
      </c>
      <c r="CV16" s="2"/>
      <c r="CW16" s="2"/>
      <c r="CX16" s="2"/>
      <c r="CY16" s="2"/>
      <c r="CZ16" s="2"/>
      <c r="DA16" s="2"/>
      <c r="DB16" s="2"/>
      <c r="DC16" s="2"/>
    </row>
    <row r="17" spans="1:107" s="30" customFormat="1" ht="15" customHeight="1" thickBot="1">
      <c r="A17" s="200" t="s">
        <v>99</v>
      </c>
      <c r="B17" s="209"/>
      <c r="C17" s="210"/>
      <c r="D17" s="210"/>
      <c r="E17" s="210"/>
      <c r="F17" s="210"/>
      <c r="G17" s="211"/>
      <c r="H17" s="212"/>
      <c r="I17" s="214"/>
      <c r="J17" s="206"/>
      <c r="K17" s="212"/>
      <c r="L17" s="213"/>
      <c r="M17" s="213"/>
      <c r="N17" s="213"/>
      <c r="O17" s="213"/>
      <c r="P17" s="213"/>
      <c r="Q17" s="215"/>
      <c r="R17" s="209"/>
      <c r="S17" s="210"/>
      <c r="T17" s="211"/>
      <c r="U17" s="212"/>
      <c r="V17" s="213"/>
      <c r="W17" s="214"/>
      <c r="X17" s="209"/>
      <c r="Y17" s="212"/>
      <c r="Z17" s="213"/>
      <c r="AA17" s="215"/>
      <c r="AB17" s="216"/>
      <c r="AC17" s="218"/>
      <c r="AD17" s="218"/>
      <c r="AE17" s="218"/>
      <c r="AF17" s="218"/>
      <c r="AG17" s="218"/>
      <c r="AH17" s="218"/>
      <c r="AI17" s="218"/>
      <c r="AJ17" s="218"/>
      <c r="AK17" s="219"/>
      <c r="AL17" s="212"/>
      <c r="AM17" s="213"/>
      <c r="AN17" s="213"/>
      <c r="AO17" s="213"/>
      <c r="AP17" s="213"/>
      <c r="AQ17" s="213"/>
      <c r="AR17" s="215"/>
      <c r="AS17" s="209"/>
      <c r="AT17" s="210"/>
      <c r="AU17" s="210"/>
      <c r="AV17" s="222"/>
      <c r="AW17" s="216"/>
      <c r="AX17" s="218"/>
      <c r="AY17" s="219"/>
      <c r="AZ17" s="216"/>
      <c r="BA17" s="218"/>
      <c r="BB17" s="219"/>
      <c r="BC17" s="216"/>
      <c r="BD17" s="218"/>
      <c r="BE17" s="219"/>
      <c r="BF17" s="216"/>
      <c r="BG17" s="218"/>
      <c r="BH17" s="219"/>
      <c r="BI17" s="216"/>
      <c r="BJ17" s="218"/>
      <c r="BK17" s="219"/>
      <c r="BL17" s="216"/>
      <c r="BM17" s="218"/>
      <c r="BN17" s="223"/>
      <c r="BO17" s="224"/>
      <c r="BP17" s="218"/>
      <c r="BQ17" s="219"/>
      <c r="BR17" s="216"/>
      <c r="BS17" s="219"/>
      <c r="BT17" s="216"/>
      <c r="BU17" s="223"/>
      <c r="BV17" s="227"/>
      <c r="BW17" s="213"/>
      <c r="BX17" s="213"/>
      <c r="BY17" s="213"/>
      <c r="BZ17" s="213"/>
      <c r="CA17" s="213"/>
      <c r="CB17" s="214"/>
      <c r="CC17" s="215"/>
      <c r="CD17" s="216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23"/>
      <c r="CP17" s="2"/>
      <c r="CQ17" s="2"/>
      <c r="CR17" s="2"/>
      <c r="CS17" s="2"/>
      <c r="CT17" s="2"/>
      <c r="CU17" s="116" t="s">
        <v>150</v>
      </c>
      <c r="CV17" s="2"/>
      <c r="CW17" s="2"/>
      <c r="CX17" s="2"/>
      <c r="CY17" s="2"/>
      <c r="CZ17" s="2"/>
      <c r="DA17" s="2"/>
      <c r="DB17" s="2"/>
      <c r="DC17" s="2"/>
    </row>
    <row r="18" spans="1:107" ht="15" customHeight="1" thickBot="1">
      <c r="A18" s="228" t="s">
        <v>100</v>
      </c>
      <c r="B18" s="229"/>
      <c r="C18" s="230"/>
      <c r="D18" s="230"/>
      <c r="E18" s="230"/>
      <c r="F18" s="230"/>
      <c r="G18" s="231"/>
      <c r="H18" s="232"/>
      <c r="I18" s="233"/>
      <c r="J18" s="206"/>
      <c r="K18" s="232"/>
      <c r="L18" s="234"/>
      <c r="M18" s="234"/>
      <c r="N18" s="234"/>
      <c r="O18" s="234"/>
      <c r="P18" s="234"/>
      <c r="Q18" s="235"/>
      <c r="R18" s="229"/>
      <c r="S18" s="230"/>
      <c r="T18" s="231"/>
      <c r="U18" s="232"/>
      <c r="V18" s="234"/>
      <c r="W18" s="233"/>
      <c r="X18" s="229"/>
      <c r="Y18" s="232"/>
      <c r="Z18" s="234"/>
      <c r="AA18" s="235"/>
      <c r="AB18" s="236"/>
      <c r="AC18" s="237"/>
      <c r="AD18" s="237"/>
      <c r="AE18" s="237"/>
      <c r="AF18" s="237"/>
      <c r="AG18" s="237"/>
      <c r="AH18" s="237"/>
      <c r="AI18" s="237"/>
      <c r="AJ18" s="237"/>
      <c r="AK18" s="238"/>
      <c r="AL18" s="232"/>
      <c r="AM18" s="234"/>
      <c r="AN18" s="234"/>
      <c r="AO18" s="234"/>
      <c r="AP18" s="234"/>
      <c r="AQ18" s="234"/>
      <c r="AR18" s="235"/>
      <c r="AS18" s="229"/>
      <c r="AT18" s="230"/>
      <c r="AU18" s="230"/>
      <c r="AV18" s="239"/>
      <c r="AW18" s="236"/>
      <c r="AX18" s="237"/>
      <c r="AY18" s="238"/>
      <c r="AZ18" s="236"/>
      <c r="BA18" s="237"/>
      <c r="BB18" s="238"/>
      <c r="BC18" s="236"/>
      <c r="BD18" s="237"/>
      <c r="BE18" s="238"/>
      <c r="BF18" s="236"/>
      <c r="BG18" s="237"/>
      <c r="BH18" s="238"/>
      <c r="BI18" s="236"/>
      <c r="BJ18" s="237"/>
      <c r="BK18" s="238"/>
      <c r="BL18" s="236"/>
      <c r="BM18" s="237"/>
      <c r="BN18" s="240"/>
      <c r="BO18" s="241"/>
      <c r="BP18" s="237"/>
      <c r="BQ18" s="238"/>
      <c r="BR18" s="236"/>
      <c r="BS18" s="238"/>
      <c r="BT18" s="216"/>
      <c r="BU18" s="223"/>
      <c r="BV18" s="242"/>
      <c r="BW18" s="234"/>
      <c r="BX18" s="234"/>
      <c r="BY18" s="234"/>
      <c r="BZ18" s="234"/>
      <c r="CA18" s="234"/>
      <c r="CB18" s="233"/>
      <c r="CC18" s="235"/>
      <c r="CD18" s="236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40"/>
      <c r="CP18" s="2"/>
      <c r="CQ18" s="2"/>
      <c r="CR18" s="2"/>
      <c r="CS18" s="2"/>
      <c r="CT18" s="2"/>
      <c r="CU18" s="116" t="s">
        <v>151</v>
      </c>
      <c r="CV18" s="2"/>
      <c r="CW18" s="2"/>
      <c r="CX18" s="2"/>
      <c r="CY18" s="2"/>
      <c r="CZ18" s="2"/>
      <c r="DA18" s="2"/>
      <c r="DB18" s="2"/>
      <c r="DC18" s="2"/>
    </row>
    <row r="19" spans="1:107" s="30" customFormat="1" ht="15" customHeight="1" thickBot="1">
      <c r="A19" s="200" t="s">
        <v>101</v>
      </c>
      <c r="B19" s="209"/>
      <c r="C19" s="210"/>
      <c r="D19" s="210"/>
      <c r="E19" s="210"/>
      <c r="F19" s="210"/>
      <c r="G19" s="211"/>
      <c r="H19" s="212"/>
      <c r="I19" s="214"/>
      <c r="J19" s="206"/>
      <c r="K19" s="212"/>
      <c r="L19" s="213"/>
      <c r="M19" s="213"/>
      <c r="N19" s="213"/>
      <c r="O19" s="213"/>
      <c r="P19" s="213"/>
      <c r="Q19" s="215"/>
      <c r="R19" s="209"/>
      <c r="S19" s="210"/>
      <c r="T19" s="211"/>
      <c r="U19" s="212"/>
      <c r="V19" s="213"/>
      <c r="W19" s="214"/>
      <c r="X19" s="209"/>
      <c r="Y19" s="212"/>
      <c r="Z19" s="213"/>
      <c r="AA19" s="215"/>
      <c r="AB19" s="216"/>
      <c r="AC19" s="218"/>
      <c r="AD19" s="218"/>
      <c r="AE19" s="218"/>
      <c r="AF19" s="218"/>
      <c r="AG19" s="218"/>
      <c r="AH19" s="218"/>
      <c r="AI19" s="218"/>
      <c r="AJ19" s="218"/>
      <c r="AK19" s="219"/>
      <c r="AL19" s="212"/>
      <c r="AM19" s="213"/>
      <c r="AN19" s="213"/>
      <c r="AO19" s="213"/>
      <c r="AP19" s="213"/>
      <c r="AQ19" s="213"/>
      <c r="AR19" s="215"/>
      <c r="AS19" s="209"/>
      <c r="AT19" s="210"/>
      <c r="AU19" s="210"/>
      <c r="AV19" s="222"/>
      <c r="AW19" s="216"/>
      <c r="AX19" s="218"/>
      <c r="AY19" s="219"/>
      <c r="AZ19" s="216"/>
      <c r="BA19" s="218"/>
      <c r="BB19" s="219"/>
      <c r="BC19" s="216"/>
      <c r="BD19" s="218"/>
      <c r="BE19" s="219"/>
      <c r="BF19" s="216"/>
      <c r="BG19" s="218"/>
      <c r="BH19" s="219"/>
      <c r="BI19" s="216"/>
      <c r="BJ19" s="218"/>
      <c r="BK19" s="219"/>
      <c r="BL19" s="216"/>
      <c r="BM19" s="218"/>
      <c r="BN19" s="223"/>
      <c r="BO19" s="224"/>
      <c r="BP19" s="218"/>
      <c r="BQ19" s="219"/>
      <c r="BR19" s="216"/>
      <c r="BS19" s="219"/>
      <c r="BT19" s="216"/>
      <c r="BU19" s="223"/>
      <c r="BV19" s="227"/>
      <c r="BW19" s="213"/>
      <c r="BX19" s="213"/>
      <c r="BY19" s="213"/>
      <c r="BZ19" s="213"/>
      <c r="CA19" s="213"/>
      <c r="CB19" s="214"/>
      <c r="CC19" s="215"/>
      <c r="CD19" s="216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23"/>
      <c r="CP19" s="2"/>
      <c r="CQ19" s="2"/>
      <c r="CR19" s="2"/>
      <c r="CS19" s="2"/>
      <c r="CT19" s="2"/>
      <c r="CU19" s="116" t="s">
        <v>152</v>
      </c>
      <c r="CV19" s="2"/>
      <c r="CW19" s="2"/>
      <c r="CX19" s="2"/>
      <c r="CY19" s="2"/>
      <c r="CZ19" s="2"/>
      <c r="DA19" s="2"/>
      <c r="DB19" s="2"/>
      <c r="DC19" s="2"/>
    </row>
    <row r="20" spans="1:107" ht="15" customHeight="1" thickBot="1">
      <c r="A20" s="228" t="s">
        <v>102</v>
      </c>
      <c r="B20" s="229"/>
      <c r="C20" s="230"/>
      <c r="D20" s="230"/>
      <c r="E20" s="230"/>
      <c r="F20" s="230"/>
      <c r="G20" s="231"/>
      <c r="H20" s="232"/>
      <c r="I20" s="233"/>
      <c r="J20" s="206"/>
      <c r="K20" s="232"/>
      <c r="L20" s="234"/>
      <c r="M20" s="234"/>
      <c r="N20" s="234"/>
      <c r="O20" s="234"/>
      <c r="P20" s="234"/>
      <c r="Q20" s="235"/>
      <c r="R20" s="229"/>
      <c r="S20" s="230"/>
      <c r="T20" s="231"/>
      <c r="U20" s="232"/>
      <c r="V20" s="234"/>
      <c r="W20" s="233"/>
      <c r="X20" s="229"/>
      <c r="Y20" s="232"/>
      <c r="Z20" s="234"/>
      <c r="AA20" s="235"/>
      <c r="AB20" s="236"/>
      <c r="AC20" s="237"/>
      <c r="AD20" s="237"/>
      <c r="AE20" s="237"/>
      <c r="AF20" s="237"/>
      <c r="AG20" s="237"/>
      <c r="AH20" s="237"/>
      <c r="AI20" s="237"/>
      <c r="AJ20" s="237"/>
      <c r="AK20" s="238"/>
      <c r="AL20" s="232"/>
      <c r="AM20" s="234"/>
      <c r="AN20" s="234"/>
      <c r="AO20" s="234"/>
      <c r="AP20" s="234"/>
      <c r="AQ20" s="234"/>
      <c r="AR20" s="235"/>
      <c r="AS20" s="229"/>
      <c r="AT20" s="230"/>
      <c r="AU20" s="230"/>
      <c r="AV20" s="239"/>
      <c r="AW20" s="236"/>
      <c r="AX20" s="237"/>
      <c r="AY20" s="238"/>
      <c r="AZ20" s="236"/>
      <c r="BA20" s="237"/>
      <c r="BB20" s="238"/>
      <c r="BC20" s="236"/>
      <c r="BD20" s="237"/>
      <c r="BE20" s="238"/>
      <c r="BF20" s="236"/>
      <c r="BG20" s="237"/>
      <c r="BH20" s="238"/>
      <c r="BI20" s="236"/>
      <c r="BJ20" s="237"/>
      <c r="BK20" s="238"/>
      <c r="BL20" s="236"/>
      <c r="BM20" s="237"/>
      <c r="BN20" s="240"/>
      <c r="BO20" s="241"/>
      <c r="BP20" s="237"/>
      <c r="BQ20" s="238"/>
      <c r="BR20" s="236"/>
      <c r="BS20" s="238"/>
      <c r="BT20" s="216"/>
      <c r="BU20" s="223"/>
      <c r="BV20" s="242"/>
      <c r="BW20" s="234"/>
      <c r="BX20" s="234"/>
      <c r="BY20" s="234"/>
      <c r="BZ20" s="234"/>
      <c r="CA20" s="234"/>
      <c r="CB20" s="233"/>
      <c r="CC20" s="235"/>
      <c r="CD20" s="236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40"/>
      <c r="CP20" s="2"/>
      <c r="CQ20" s="2"/>
      <c r="CR20" s="2"/>
      <c r="CS20" s="2"/>
      <c r="CT20" s="2"/>
      <c r="CU20" s="116" t="s">
        <v>153</v>
      </c>
      <c r="CV20" s="2"/>
      <c r="CW20" s="2"/>
      <c r="CX20" s="2"/>
      <c r="CY20" s="2"/>
      <c r="CZ20" s="2"/>
      <c r="DA20" s="2"/>
      <c r="DB20" s="2"/>
      <c r="DC20" s="2"/>
    </row>
    <row r="21" spans="1:107" s="30" customFormat="1" ht="15" customHeight="1" thickBot="1">
      <c r="A21" s="243" t="s">
        <v>103</v>
      </c>
      <c r="B21" s="209"/>
      <c r="C21" s="210"/>
      <c r="D21" s="210"/>
      <c r="E21" s="210"/>
      <c r="F21" s="210"/>
      <c r="G21" s="211"/>
      <c r="H21" s="212"/>
      <c r="I21" s="214"/>
      <c r="J21" s="206"/>
      <c r="K21" s="212"/>
      <c r="L21" s="213"/>
      <c r="M21" s="213"/>
      <c r="N21" s="213"/>
      <c r="O21" s="213"/>
      <c r="P21" s="213"/>
      <c r="Q21" s="215"/>
      <c r="R21" s="209"/>
      <c r="S21" s="210"/>
      <c r="T21" s="211"/>
      <c r="U21" s="212"/>
      <c r="V21" s="213"/>
      <c r="W21" s="214"/>
      <c r="X21" s="209"/>
      <c r="Y21" s="212"/>
      <c r="Z21" s="213"/>
      <c r="AA21" s="215"/>
      <c r="AB21" s="216"/>
      <c r="AC21" s="218"/>
      <c r="AD21" s="218"/>
      <c r="AE21" s="218"/>
      <c r="AF21" s="218"/>
      <c r="AG21" s="218"/>
      <c r="AH21" s="218"/>
      <c r="AI21" s="218"/>
      <c r="AJ21" s="218"/>
      <c r="AK21" s="219"/>
      <c r="AL21" s="212"/>
      <c r="AM21" s="213"/>
      <c r="AN21" s="213"/>
      <c r="AO21" s="213"/>
      <c r="AP21" s="213"/>
      <c r="AQ21" s="213"/>
      <c r="AR21" s="215"/>
      <c r="AS21" s="209"/>
      <c r="AT21" s="210"/>
      <c r="AU21" s="210"/>
      <c r="AV21" s="222"/>
      <c r="AW21" s="216"/>
      <c r="AX21" s="218"/>
      <c r="AY21" s="219"/>
      <c r="AZ21" s="216"/>
      <c r="BA21" s="218"/>
      <c r="BB21" s="219"/>
      <c r="BC21" s="216"/>
      <c r="BD21" s="218"/>
      <c r="BE21" s="219"/>
      <c r="BF21" s="216"/>
      <c r="BG21" s="218"/>
      <c r="BH21" s="219"/>
      <c r="BI21" s="216"/>
      <c r="BJ21" s="218"/>
      <c r="BK21" s="219"/>
      <c r="BL21" s="216"/>
      <c r="BM21" s="218"/>
      <c r="BN21" s="223"/>
      <c r="BO21" s="224"/>
      <c r="BP21" s="218"/>
      <c r="BQ21" s="219"/>
      <c r="BR21" s="216"/>
      <c r="BS21" s="219"/>
      <c r="BT21" s="216"/>
      <c r="BU21" s="223"/>
      <c r="BV21" s="227"/>
      <c r="BW21" s="213"/>
      <c r="BX21" s="213"/>
      <c r="BY21" s="213"/>
      <c r="BZ21" s="213"/>
      <c r="CA21" s="213"/>
      <c r="CB21" s="214"/>
      <c r="CC21" s="215"/>
      <c r="CD21" s="216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23"/>
      <c r="CP21" s="2"/>
      <c r="CQ21" s="2"/>
      <c r="CR21" s="2"/>
      <c r="CS21" s="2"/>
      <c r="CT21" s="2"/>
      <c r="CU21" s="116" t="s">
        <v>154</v>
      </c>
      <c r="CV21" s="2"/>
      <c r="CW21" s="2"/>
      <c r="CX21" s="2"/>
      <c r="CY21" s="2"/>
      <c r="CZ21" s="2"/>
      <c r="DA21" s="2"/>
      <c r="DB21" s="2"/>
      <c r="DC21" s="2"/>
    </row>
    <row r="22" spans="1:107" ht="15" customHeight="1" thickBot="1">
      <c r="A22" s="200" t="s">
        <v>104</v>
      </c>
      <c r="B22" s="229"/>
      <c r="C22" s="230"/>
      <c r="D22" s="230"/>
      <c r="E22" s="230"/>
      <c r="F22" s="230"/>
      <c r="G22" s="231"/>
      <c r="H22" s="232"/>
      <c r="I22" s="233"/>
      <c r="J22" s="206"/>
      <c r="K22" s="232"/>
      <c r="L22" s="234"/>
      <c r="M22" s="234"/>
      <c r="N22" s="234"/>
      <c r="O22" s="234"/>
      <c r="P22" s="234"/>
      <c r="Q22" s="235"/>
      <c r="R22" s="229"/>
      <c r="S22" s="230"/>
      <c r="T22" s="231"/>
      <c r="U22" s="232"/>
      <c r="V22" s="234"/>
      <c r="W22" s="233"/>
      <c r="X22" s="229"/>
      <c r="Y22" s="232"/>
      <c r="Z22" s="234"/>
      <c r="AA22" s="235"/>
      <c r="AB22" s="236"/>
      <c r="AC22" s="237"/>
      <c r="AD22" s="237"/>
      <c r="AE22" s="237"/>
      <c r="AF22" s="237"/>
      <c r="AG22" s="237"/>
      <c r="AH22" s="237"/>
      <c r="AI22" s="237"/>
      <c r="AJ22" s="237"/>
      <c r="AK22" s="238"/>
      <c r="AL22" s="232"/>
      <c r="AM22" s="234"/>
      <c r="AN22" s="234"/>
      <c r="AO22" s="234"/>
      <c r="AP22" s="234"/>
      <c r="AQ22" s="234"/>
      <c r="AR22" s="235"/>
      <c r="AS22" s="229"/>
      <c r="AT22" s="230"/>
      <c r="AU22" s="230"/>
      <c r="AV22" s="239"/>
      <c r="AW22" s="236"/>
      <c r="AX22" s="237"/>
      <c r="AY22" s="238"/>
      <c r="AZ22" s="236"/>
      <c r="BA22" s="237"/>
      <c r="BB22" s="238"/>
      <c r="BC22" s="236"/>
      <c r="BD22" s="237"/>
      <c r="BE22" s="238"/>
      <c r="BF22" s="236"/>
      <c r="BG22" s="237"/>
      <c r="BH22" s="238"/>
      <c r="BI22" s="236"/>
      <c r="BJ22" s="237"/>
      <c r="BK22" s="238"/>
      <c r="BL22" s="236"/>
      <c r="BM22" s="237"/>
      <c r="BN22" s="240"/>
      <c r="BO22" s="241"/>
      <c r="BP22" s="237"/>
      <c r="BQ22" s="238"/>
      <c r="BR22" s="236"/>
      <c r="BS22" s="238"/>
      <c r="BT22" s="216"/>
      <c r="BU22" s="223"/>
      <c r="BV22" s="242"/>
      <c r="BW22" s="234"/>
      <c r="BX22" s="234"/>
      <c r="BY22" s="234"/>
      <c r="BZ22" s="234"/>
      <c r="CA22" s="234"/>
      <c r="CB22" s="233"/>
      <c r="CC22" s="235"/>
      <c r="CD22" s="236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40"/>
      <c r="CP22" s="2"/>
      <c r="CQ22" s="2"/>
      <c r="CR22" s="2"/>
      <c r="CS22" s="2"/>
      <c r="CT22" s="2"/>
      <c r="CU22" s="116" t="s">
        <v>155</v>
      </c>
      <c r="CV22" s="2"/>
      <c r="CW22" s="2"/>
      <c r="CX22" s="2"/>
      <c r="CY22" s="2"/>
      <c r="CZ22" s="2"/>
      <c r="DA22" s="2"/>
      <c r="DB22" s="2"/>
      <c r="DC22" s="2"/>
    </row>
    <row r="23" spans="1:107" s="30" customFormat="1" ht="15" customHeight="1" thickBot="1">
      <c r="A23" s="228" t="s">
        <v>105</v>
      </c>
      <c r="B23" s="209"/>
      <c r="C23" s="210"/>
      <c r="D23" s="210"/>
      <c r="E23" s="210"/>
      <c r="F23" s="210"/>
      <c r="G23" s="211"/>
      <c r="H23" s="212"/>
      <c r="I23" s="214"/>
      <c r="J23" s="206"/>
      <c r="K23" s="212"/>
      <c r="L23" s="213"/>
      <c r="M23" s="213"/>
      <c r="N23" s="213"/>
      <c r="O23" s="213"/>
      <c r="P23" s="213"/>
      <c r="Q23" s="215"/>
      <c r="R23" s="209"/>
      <c r="S23" s="210"/>
      <c r="T23" s="211"/>
      <c r="U23" s="212"/>
      <c r="V23" s="213"/>
      <c r="W23" s="214"/>
      <c r="X23" s="209"/>
      <c r="Y23" s="212"/>
      <c r="Z23" s="213"/>
      <c r="AA23" s="215"/>
      <c r="AB23" s="216"/>
      <c r="AC23" s="218"/>
      <c r="AD23" s="218"/>
      <c r="AE23" s="218"/>
      <c r="AF23" s="218"/>
      <c r="AG23" s="218"/>
      <c r="AH23" s="218"/>
      <c r="AI23" s="218"/>
      <c r="AJ23" s="218"/>
      <c r="AK23" s="219"/>
      <c r="AL23" s="212"/>
      <c r="AM23" s="213"/>
      <c r="AN23" s="213"/>
      <c r="AO23" s="213"/>
      <c r="AP23" s="213"/>
      <c r="AQ23" s="213"/>
      <c r="AR23" s="215"/>
      <c r="AS23" s="209"/>
      <c r="AT23" s="210"/>
      <c r="AU23" s="210"/>
      <c r="AV23" s="222"/>
      <c r="AW23" s="216"/>
      <c r="AX23" s="218"/>
      <c r="AY23" s="219"/>
      <c r="AZ23" s="216"/>
      <c r="BA23" s="218"/>
      <c r="BB23" s="219"/>
      <c r="BC23" s="216"/>
      <c r="BD23" s="218"/>
      <c r="BE23" s="219"/>
      <c r="BF23" s="216"/>
      <c r="BG23" s="218"/>
      <c r="BH23" s="219"/>
      <c r="BI23" s="216"/>
      <c r="BJ23" s="218"/>
      <c r="BK23" s="219"/>
      <c r="BL23" s="216"/>
      <c r="BM23" s="218"/>
      <c r="BN23" s="223"/>
      <c r="BO23" s="224"/>
      <c r="BP23" s="218"/>
      <c r="BQ23" s="219"/>
      <c r="BR23" s="216"/>
      <c r="BS23" s="219"/>
      <c r="BT23" s="216"/>
      <c r="BU23" s="223"/>
      <c r="BV23" s="227"/>
      <c r="BW23" s="213"/>
      <c r="BX23" s="213"/>
      <c r="BY23" s="213"/>
      <c r="BZ23" s="213"/>
      <c r="CA23" s="213"/>
      <c r="CB23" s="214"/>
      <c r="CC23" s="215"/>
      <c r="CD23" s="216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23"/>
      <c r="CP23" s="2"/>
      <c r="CQ23" s="2"/>
      <c r="CR23" s="2"/>
      <c r="CS23" s="2"/>
      <c r="CT23" s="2"/>
      <c r="CU23" s="116" t="s">
        <v>156</v>
      </c>
      <c r="CV23" s="2"/>
      <c r="CW23" s="2"/>
      <c r="CX23" s="2"/>
      <c r="CY23" s="2"/>
      <c r="CZ23" s="2"/>
      <c r="DA23" s="2"/>
      <c r="DB23" s="2"/>
      <c r="DC23" s="2"/>
    </row>
    <row r="24" spans="1:107" ht="15" customHeight="1" thickBot="1">
      <c r="A24" s="243" t="s">
        <v>106</v>
      </c>
      <c r="B24" s="229"/>
      <c r="C24" s="230"/>
      <c r="D24" s="230"/>
      <c r="E24" s="230"/>
      <c r="F24" s="230"/>
      <c r="G24" s="231"/>
      <c r="H24" s="232"/>
      <c r="I24" s="233"/>
      <c r="J24" s="206"/>
      <c r="K24" s="232"/>
      <c r="L24" s="234"/>
      <c r="M24" s="234"/>
      <c r="N24" s="234"/>
      <c r="O24" s="234"/>
      <c r="P24" s="234"/>
      <c r="Q24" s="235"/>
      <c r="R24" s="229"/>
      <c r="S24" s="230"/>
      <c r="T24" s="231"/>
      <c r="U24" s="232"/>
      <c r="V24" s="234"/>
      <c r="W24" s="233"/>
      <c r="X24" s="229"/>
      <c r="Y24" s="232"/>
      <c r="Z24" s="234"/>
      <c r="AA24" s="235"/>
      <c r="AB24" s="236"/>
      <c r="AC24" s="237"/>
      <c r="AD24" s="237"/>
      <c r="AE24" s="237"/>
      <c r="AF24" s="237"/>
      <c r="AG24" s="237"/>
      <c r="AH24" s="237"/>
      <c r="AI24" s="237"/>
      <c r="AJ24" s="237"/>
      <c r="AK24" s="238"/>
      <c r="AL24" s="232"/>
      <c r="AM24" s="234"/>
      <c r="AN24" s="234"/>
      <c r="AO24" s="234"/>
      <c r="AP24" s="234"/>
      <c r="AQ24" s="234"/>
      <c r="AR24" s="235"/>
      <c r="AS24" s="229"/>
      <c r="AT24" s="230"/>
      <c r="AU24" s="230"/>
      <c r="AV24" s="239"/>
      <c r="AW24" s="236"/>
      <c r="AX24" s="237"/>
      <c r="AY24" s="238"/>
      <c r="AZ24" s="236"/>
      <c r="BA24" s="237"/>
      <c r="BB24" s="238"/>
      <c r="BC24" s="236"/>
      <c r="BD24" s="237"/>
      <c r="BE24" s="238"/>
      <c r="BF24" s="236"/>
      <c r="BG24" s="237"/>
      <c r="BH24" s="238"/>
      <c r="BI24" s="236"/>
      <c r="BJ24" s="237"/>
      <c r="BK24" s="238"/>
      <c r="BL24" s="236"/>
      <c r="BM24" s="237"/>
      <c r="BN24" s="240"/>
      <c r="BO24" s="241"/>
      <c r="BP24" s="237"/>
      <c r="BQ24" s="238"/>
      <c r="BR24" s="236"/>
      <c r="BS24" s="238"/>
      <c r="BT24" s="216"/>
      <c r="BU24" s="223"/>
      <c r="BV24" s="242"/>
      <c r="BW24" s="234"/>
      <c r="BX24" s="234"/>
      <c r="BY24" s="234"/>
      <c r="BZ24" s="234"/>
      <c r="CA24" s="234"/>
      <c r="CB24" s="233"/>
      <c r="CC24" s="235"/>
      <c r="CD24" s="236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40"/>
      <c r="CP24" s="2"/>
      <c r="CQ24" s="2"/>
      <c r="CR24" s="2"/>
      <c r="CS24" s="2"/>
      <c r="CT24" s="2"/>
      <c r="CU24" s="116" t="s">
        <v>157</v>
      </c>
      <c r="CV24" s="2"/>
      <c r="CW24" s="2"/>
      <c r="CX24" s="2"/>
      <c r="CY24" s="2"/>
      <c r="CZ24" s="2"/>
      <c r="DA24" s="2"/>
      <c r="DB24" s="2"/>
      <c r="DC24" s="2"/>
    </row>
    <row r="25" spans="1:107" s="30" customFormat="1" ht="15" customHeight="1" thickBot="1">
      <c r="A25" s="200" t="s">
        <v>107</v>
      </c>
      <c r="B25" s="209"/>
      <c r="C25" s="210"/>
      <c r="D25" s="210"/>
      <c r="E25" s="210"/>
      <c r="F25" s="210"/>
      <c r="G25" s="211"/>
      <c r="H25" s="212"/>
      <c r="I25" s="214"/>
      <c r="J25" s="206"/>
      <c r="K25" s="212"/>
      <c r="L25" s="213"/>
      <c r="M25" s="213"/>
      <c r="N25" s="213"/>
      <c r="O25" s="213"/>
      <c r="P25" s="213"/>
      <c r="Q25" s="215"/>
      <c r="R25" s="209"/>
      <c r="S25" s="210"/>
      <c r="T25" s="211"/>
      <c r="U25" s="212"/>
      <c r="V25" s="213"/>
      <c r="W25" s="214"/>
      <c r="X25" s="209"/>
      <c r="Y25" s="212"/>
      <c r="Z25" s="213"/>
      <c r="AA25" s="215"/>
      <c r="AB25" s="216"/>
      <c r="AC25" s="218"/>
      <c r="AD25" s="218"/>
      <c r="AE25" s="218"/>
      <c r="AF25" s="218"/>
      <c r="AG25" s="218"/>
      <c r="AH25" s="218"/>
      <c r="AI25" s="218"/>
      <c r="AJ25" s="218"/>
      <c r="AK25" s="219"/>
      <c r="AL25" s="212"/>
      <c r="AM25" s="213"/>
      <c r="AN25" s="213"/>
      <c r="AO25" s="213"/>
      <c r="AP25" s="213"/>
      <c r="AQ25" s="213"/>
      <c r="AR25" s="215"/>
      <c r="AS25" s="209"/>
      <c r="AT25" s="210"/>
      <c r="AU25" s="210"/>
      <c r="AV25" s="222"/>
      <c r="AW25" s="216"/>
      <c r="AX25" s="218"/>
      <c r="AY25" s="219"/>
      <c r="AZ25" s="216"/>
      <c r="BA25" s="218"/>
      <c r="BB25" s="219"/>
      <c r="BC25" s="216"/>
      <c r="BD25" s="218"/>
      <c r="BE25" s="219"/>
      <c r="BF25" s="216"/>
      <c r="BG25" s="218"/>
      <c r="BH25" s="219"/>
      <c r="BI25" s="216"/>
      <c r="BJ25" s="218"/>
      <c r="BK25" s="219"/>
      <c r="BL25" s="216"/>
      <c r="BM25" s="218"/>
      <c r="BN25" s="223"/>
      <c r="BO25" s="224"/>
      <c r="BP25" s="218"/>
      <c r="BQ25" s="219"/>
      <c r="BR25" s="216"/>
      <c r="BS25" s="219"/>
      <c r="BT25" s="216"/>
      <c r="BU25" s="223"/>
      <c r="BV25" s="227"/>
      <c r="BW25" s="213"/>
      <c r="BX25" s="213"/>
      <c r="BY25" s="213"/>
      <c r="BZ25" s="213"/>
      <c r="CA25" s="213"/>
      <c r="CB25" s="214"/>
      <c r="CC25" s="215"/>
      <c r="CD25" s="216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23"/>
      <c r="CP25" s="2"/>
      <c r="CQ25" s="2"/>
      <c r="CR25" s="2"/>
      <c r="CS25" s="2"/>
      <c r="CT25" s="2"/>
      <c r="CU25" s="116" t="s">
        <v>158</v>
      </c>
      <c r="CV25" s="2"/>
      <c r="CW25" s="2"/>
      <c r="CX25" s="2"/>
      <c r="CY25" s="2"/>
      <c r="CZ25" s="2"/>
      <c r="DA25" s="2"/>
      <c r="DB25" s="2"/>
      <c r="DC25" s="2"/>
    </row>
    <row r="26" spans="1:107" ht="15" customHeight="1" thickBot="1">
      <c r="A26" s="228" t="s">
        <v>108</v>
      </c>
      <c r="B26" s="229"/>
      <c r="C26" s="230"/>
      <c r="D26" s="230"/>
      <c r="E26" s="230"/>
      <c r="F26" s="230"/>
      <c r="G26" s="231"/>
      <c r="H26" s="232"/>
      <c r="I26" s="233"/>
      <c r="J26" s="206"/>
      <c r="K26" s="232"/>
      <c r="L26" s="234"/>
      <c r="M26" s="234"/>
      <c r="N26" s="234"/>
      <c r="O26" s="234"/>
      <c r="P26" s="234"/>
      <c r="Q26" s="235"/>
      <c r="R26" s="229"/>
      <c r="S26" s="230"/>
      <c r="T26" s="231"/>
      <c r="U26" s="232"/>
      <c r="V26" s="234"/>
      <c r="W26" s="233"/>
      <c r="X26" s="229"/>
      <c r="Y26" s="232"/>
      <c r="Z26" s="234"/>
      <c r="AA26" s="235"/>
      <c r="AB26" s="236"/>
      <c r="AC26" s="237"/>
      <c r="AD26" s="237"/>
      <c r="AE26" s="237"/>
      <c r="AF26" s="237"/>
      <c r="AG26" s="237"/>
      <c r="AH26" s="237"/>
      <c r="AI26" s="237"/>
      <c r="AJ26" s="237"/>
      <c r="AK26" s="238"/>
      <c r="AL26" s="232"/>
      <c r="AM26" s="234"/>
      <c r="AN26" s="234"/>
      <c r="AO26" s="234"/>
      <c r="AP26" s="234"/>
      <c r="AQ26" s="234"/>
      <c r="AR26" s="235"/>
      <c r="AS26" s="229"/>
      <c r="AT26" s="230"/>
      <c r="AU26" s="230"/>
      <c r="AV26" s="239"/>
      <c r="AW26" s="236"/>
      <c r="AX26" s="237"/>
      <c r="AY26" s="238"/>
      <c r="AZ26" s="236"/>
      <c r="BA26" s="237"/>
      <c r="BB26" s="238"/>
      <c r="BC26" s="236"/>
      <c r="BD26" s="237"/>
      <c r="BE26" s="238"/>
      <c r="BF26" s="236"/>
      <c r="BG26" s="237"/>
      <c r="BH26" s="238"/>
      <c r="BI26" s="236"/>
      <c r="BJ26" s="237"/>
      <c r="BK26" s="238"/>
      <c r="BL26" s="236"/>
      <c r="BM26" s="237"/>
      <c r="BN26" s="240"/>
      <c r="BO26" s="241"/>
      <c r="BP26" s="237"/>
      <c r="BQ26" s="238"/>
      <c r="BR26" s="236"/>
      <c r="BS26" s="238"/>
      <c r="BT26" s="216"/>
      <c r="BU26" s="223"/>
      <c r="BV26" s="242"/>
      <c r="BW26" s="234"/>
      <c r="BX26" s="234"/>
      <c r="BY26" s="234"/>
      <c r="BZ26" s="234"/>
      <c r="CA26" s="234"/>
      <c r="CB26" s="233"/>
      <c r="CC26" s="235"/>
      <c r="CD26" s="236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40"/>
      <c r="CP26" s="2"/>
      <c r="CQ26" s="2"/>
      <c r="CR26" s="2"/>
      <c r="CS26" s="2"/>
      <c r="CT26" s="2"/>
      <c r="CU26" s="116" t="s">
        <v>159</v>
      </c>
      <c r="CV26" s="2"/>
      <c r="CW26" s="2"/>
      <c r="CX26" s="2"/>
      <c r="CY26" s="2"/>
      <c r="CZ26" s="2"/>
      <c r="DA26" s="2"/>
      <c r="DB26" s="2"/>
      <c r="DC26" s="2"/>
    </row>
    <row r="27" spans="1:107" s="30" customFormat="1" ht="15" customHeight="1" thickBot="1">
      <c r="A27" s="243" t="s">
        <v>109</v>
      </c>
      <c r="B27" s="209"/>
      <c r="C27" s="210"/>
      <c r="D27" s="210"/>
      <c r="E27" s="210"/>
      <c r="F27" s="210"/>
      <c r="G27" s="211"/>
      <c r="H27" s="212"/>
      <c r="I27" s="214"/>
      <c r="J27" s="206"/>
      <c r="K27" s="212"/>
      <c r="L27" s="213"/>
      <c r="M27" s="213"/>
      <c r="N27" s="213"/>
      <c r="O27" s="213"/>
      <c r="P27" s="213"/>
      <c r="Q27" s="215"/>
      <c r="R27" s="209"/>
      <c r="S27" s="210"/>
      <c r="T27" s="211"/>
      <c r="U27" s="212"/>
      <c r="V27" s="213"/>
      <c r="W27" s="214"/>
      <c r="X27" s="209"/>
      <c r="Y27" s="212"/>
      <c r="Z27" s="213"/>
      <c r="AA27" s="215"/>
      <c r="AB27" s="216"/>
      <c r="AC27" s="218"/>
      <c r="AD27" s="218"/>
      <c r="AE27" s="218"/>
      <c r="AF27" s="218"/>
      <c r="AG27" s="218"/>
      <c r="AH27" s="218"/>
      <c r="AI27" s="218"/>
      <c r="AJ27" s="218"/>
      <c r="AK27" s="219"/>
      <c r="AL27" s="212"/>
      <c r="AM27" s="213"/>
      <c r="AN27" s="213"/>
      <c r="AO27" s="213"/>
      <c r="AP27" s="213"/>
      <c r="AQ27" s="213"/>
      <c r="AR27" s="215"/>
      <c r="AS27" s="209"/>
      <c r="AT27" s="210"/>
      <c r="AU27" s="210"/>
      <c r="AV27" s="222"/>
      <c r="AW27" s="216"/>
      <c r="AX27" s="218"/>
      <c r="AY27" s="219"/>
      <c r="AZ27" s="216"/>
      <c r="BA27" s="218"/>
      <c r="BB27" s="219"/>
      <c r="BC27" s="216"/>
      <c r="BD27" s="218"/>
      <c r="BE27" s="219"/>
      <c r="BF27" s="216"/>
      <c r="BG27" s="218"/>
      <c r="BH27" s="219"/>
      <c r="BI27" s="216"/>
      <c r="BJ27" s="218"/>
      <c r="BK27" s="219"/>
      <c r="BL27" s="216"/>
      <c r="BM27" s="218"/>
      <c r="BN27" s="223"/>
      <c r="BO27" s="224"/>
      <c r="BP27" s="218"/>
      <c r="BQ27" s="219"/>
      <c r="BR27" s="216"/>
      <c r="BS27" s="219"/>
      <c r="BT27" s="216"/>
      <c r="BU27" s="223"/>
      <c r="BV27" s="227"/>
      <c r="BW27" s="213"/>
      <c r="BX27" s="213"/>
      <c r="BY27" s="213"/>
      <c r="BZ27" s="213"/>
      <c r="CA27" s="213"/>
      <c r="CB27" s="214"/>
      <c r="CC27" s="215"/>
      <c r="CD27" s="216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23"/>
      <c r="CP27" s="2"/>
      <c r="CQ27" s="2"/>
      <c r="CR27" s="2"/>
      <c r="CS27" s="2"/>
      <c r="CT27" s="2"/>
      <c r="CU27" s="116" t="s">
        <v>160</v>
      </c>
      <c r="CV27" s="2"/>
      <c r="CW27" s="2"/>
      <c r="CX27" s="2"/>
      <c r="CY27" s="2"/>
      <c r="CZ27" s="2"/>
      <c r="DA27" s="2"/>
      <c r="DB27" s="2"/>
      <c r="DC27" s="2"/>
    </row>
    <row r="28" spans="1:107" ht="15" customHeight="1" thickBot="1">
      <c r="A28" s="200" t="s">
        <v>110</v>
      </c>
      <c r="B28" s="229"/>
      <c r="C28" s="230"/>
      <c r="D28" s="230"/>
      <c r="E28" s="230"/>
      <c r="F28" s="230"/>
      <c r="G28" s="231"/>
      <c r="H28" s="232"/>
      <c r="I28" s="233"/>
      <c r="J28" s="206"/>
      <c r="K28" s="232"/>
      <c r="L28" s="234"/>
      <c r="M28" s="234"/>
      <c r="N28" s="234"/>
      <c r="O28" s="234"/>
      <c r="P28" s="234"/>
      <c r="Q28" s="235"/>
      <c r="R28" s="229"/>
      <c r="S28" s="230"/>
      <c r="T28" s="231"/>
      <c r="U28" s="232"/>
      <c r="V28" s="234"/>
      <c r="W28" s="233"/>
      <c r="X28" s="229"/>
      <c r="Y28" s="232"/>
      <c r="Z28" s="234"/>
      <c r="AA28" s="235"/>
      <c r="AB28" s="236"/>
      <c r="AC28" s="237"/>
      <c r="AD28" s="237"/>
      <c r="AE28" s="237"/>
      <c r="AF28" s="237"/>
      <c r="AG28" s="237"/>
      <c r="AH28" s="237"/>
      <c r="AI28" s="237"/>
      <c r="AJ28" s="237"/>
      <c r="AK28" s="238"/>
      <c r="AL28" s="232"/>
      <c r="AM28" s="234"/>
      <c r="AN28" s="234"/>
      <c r="AO28" s="234"/>
      <c r="AP28" s="234"/>
      <c r="AQ28" s="234"/>
      <c r="AR28" s="235"/>
      <c r="AS28" s="229"/>
      <c r="AT28" s="230"/>
      <c r="AU28" s="230"/>
      <c r="AV28" s="239"/>
      <c r="AW28" s="236"/>
      <c r="AX28" s="237"/>
      <c r="AY28" s="238"/>
      <c r="AZ28" s="236"/>
      <c r="BA28" s="237"/>
      <c r="BB28" s="238"/>
      <c r="BC28" s="236"/>
      <c r="BD28" s="237"/>
      <c r="BE28" s="238"/>
      <c r="BF28" s="236"/>
      <c r="BG28" s="237"/>
      <c r="BH28" s="238"/>
      <c r="BI28" s="236"/>
      <c r="BJ28" s="237"/>
      <c r="BK28" s="238"/>
      <c r="BL28" s="236"/>
      <c r="BM28" s="237"/>
      <c r="BN28" s="240"/>
      <c r="BO28" s="241"/>
      <c r="BP28" s="237"/>
      <c r="BQ28" s="238"/>
      <c r="BR28" s="236"/>
      <c r="BS28" s="238"/>
      <c r="BT28" s="216"/>
      <c r="BU28" s="223"/>
      <c r="BV28" s="242"/>
      <c r="BW28" s="234"/>
      <c r="BX28" s="234"/>
      <c r="BY28" s="234"/>
      <c r="BZ28" s="234"/>
      <c r="CA28" s="234"/>
      <c r="CB28" s="233"/>
      <c r="CC28" s="235"/>
      <c r="CD28" s="236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40"/>
      <c r="CP28" s="2"/>
      <c r="CQ28" s="2"/>
      <c r="CR28" s="2"/>
      <c r="CS28" s="2"/>
      <c r="CT28" s="2"/>
      <c r="CU28" s="116" t="s">
        <v>197</v>
      </c>
      <c r="CV28" s="2"/>
      <c r="CW28" s="2"/>
      <c r="CX28" s="2"/>
      <c r="CY28" s="2"/>
      <c r="CZ28" s="2"/>
      <c r="DA28" s="2"/>
      <c r="DB28" s="2"/>
      <c r="DC28" s="2"/>
    </row>
    <row r="29" spans="1:107" s="30" customFormat="1" ht="15" customHeight="1" thickBot="1">
      <c r="A29" s="228" t="s">
        <v>111</v>
      </c>
      <c r="B29" s="246"/>
      <c r="C29" s="247"/>
      <c r="D29" s="247"/>
      <c r="E29" s="247"/>
      <c r="F29" s="247"/>
      <c r="G29" s="248"/>
      <c r="H29" s="249"/>
      <c r="I29" s="250"/>
      <c r="J29" s="206"/>
      <c r="K29" s="249"/>
      <c r="L29" s="251"/>
      <c r="M29" s="251"/>
      <c r="N29" s="251"/>
      <c r="O29" s="251"/>
      <c r="P29" s="251"/>
      <c r="Q29" s="252"/>
      <c r="R29" s="246"/>
      <c r="S29" s="247"/>
      <c r="T29" s="248"/>
      <c r="U29" s="249"/>
      <c r="V29" s="251"/>
      <c r="W29" s="250"/>
      <c r="X29" s="246"/>
      <c r="Y29" s="249"/>
      <c r="Z29" s="251"/>
      <c r="AA29" s="252"/>
      <c r="AB29" s="253"/>
      <c r="AC29" s="254"/>
      <c r="AD29" s="254"/>
      <c r="AE29" s="254"/>
      <c r="AF29" s="254"/>
      <c r="AG29" s="254"/>
      <c r="AH29" s="254"/>
      <c r="AI29" s="254"/>
      <c r="AJ29" s="254"/>
      <c r="AK29" s="255"/>
      <c r="AL29" s="249"/>
      <c r="AM29" s="251"/>
      <c r="AN29" s="251"/>
      <c r="AO29" s="251"/>
      <c r="AP29" s="251"/>
      <c r="AQ29" s="251"/>
      <c r="AR29" s="252"/>
      <c r="AS29" s="246"/>
      <c r="AT29" s="247"/>
      <c r="AU29" s="247"/>
      <c r="AV29" s="256"/>
      <c r="AW29" s="253"/>
      <c r="AX29" s="254"/>
      <c r="AY29" s="255"/>
      <c r="AZ29" s="253"/>
      <c r="BA29" s="254"/>
      <c r="BB29" s="255"/>
      <c r="BC29" s="253"/>
      <c r="BD29" s="254"/>
      <c r="BE29" s="255"/>
      <c r="BF29" s="253"/>
      <c r="BG29" s="254"/>
      <c r="BH29" s="255"/>
      <c r="BI29" s="253"/>
      <c r="BJ29" s="254"/>
      <c r="BK29" s="255"/>
      <c r="BL29" s="253"/>
      <c r="BM29" s="254"/>
      <c r="BN29" s="257"/>
      <c r="BO29" s="258"/>
      <c r="BP29" s="254"/>
      <c r="BQ29" s="255"/>
      <c r="BR29" s="253"/>
      <c r="BS29" s="255"/>
      <c r="BT29" s="216"/>
      <c r="BU29" s="223"/>
      <c r="BV29" s="259"/>
      <c r="BW29" s="251"/>
      <c r="BX29" s="251"/>
      <c r="BY29" s="251"/>
      <c r="BZ29" s="251"/>
      <c r="CA29" s="251"/>
      <c r="CB29" s="250"/>
      <c r="CC29" s="252"/>
      <c r="CD29" s="253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7"/>
      <c r="CP29" s="2"/>
      <c r="CQ29" s="2"/>
      <c r="CR29" s="2"/>
      <c r="CS29" s="2"/>
      <c r="CT29" s="2"/>
      <c r="CU29" s="116" t="s">
        <v>161</v>
      </c>
      <c r="CV29" s="2"/>
      <c r="CW29" s="2"/>
      <c r="CX29" s="2"/>
      <c r="CY29" s="2"/>
      <c r="CZ29" s="2"/>
      <c r="DA29" s="2"/>
      <c r="DB29" s="2"/>
      <c r="DC29" s="2"/>
    </row>
    <row r="30" spans="1:107" s="30" customFormat="1" ht="15" customHeight="1" thickBot="1">
      <c r="A30" s="243" t="s">
        <v>203</v>
      </c>
      <c r="B30" s="246"/>
      <c r="C30" s="247"/>
      <c r="D30" s="247"/>
      <c r="E30" s="247"/>
      <c r="F30" s="247"/>
      <c r="G30" s="248"/>
      <c r="H30" s="249"/>
      <c r="I30" s="250"/>
      <c r="J30" s="206"/>
      <c r="K30" s="249"/>
      <c r="L30" s="251"/>
      <c r="M30" s="251"/>
      <c r="N30" s="251"/>
      <c r="O30" s="251"/>
      <c r="P30" s="251"/>
      <c r="Q30" s="252"/>
      <c r="R30" s="246"/>
      <c r="S30" s="247"/>
      <c r="T30" s="248"/>
      <c r="U30" s="249"/>
      <c r="V30" s="251"/>
      <c r="W30" s="250"/>
      <c r="X30" s="246"/>
      <c r="Y30" s="249"/>
      <c r="Z30" s="251"/>
      <c r="AA30" s="252"/>
      <c r="AB30" s="253"/>
      <c r="AC30" s="254"/>
      <c r="AD30" s="254"/>
      <c r="AE30" s="254"/>
      <c r="AF30" s="254"/>
      <c r="AG30" s="254"/>
      <c r="AH30" s="254"/>
      <c r="AI30" s="254"/>
      <c r="AJ30" s="254"/>
      <c r="AK30" s="255"/>
      <c r="AL30" s="249"/>
      <c r="AM30" s="251"/>
      <c r="AN30" s="251"/>
      <c r="AO30" s="251"/>
      <c r="AP30" s="251"/>
      <c r="AQ30" s="251"/>
      <c r="AR30" s="252"/>
      <c r="AS30" s="246"/>
      <c r="AT30" s="247"/>
      <c r="AU30" s="247"/>
      <c r="AV30" s="256"/>
      <c r="AW30" s="253"/>
      <c r="AX30" s="254"/>
      <c r="AY30" s="255"/>
      <c r="AZ30" s="253"/>
      <c r="BA30" s="254"/>
      <c r="BB30" s="255"/>
      <c r="BC30" s="253"/>
      <c r="BD30" s="254"/>
      <c r="BE30" s="255"/>
      <c r="BF30" s="253"/>
      <c r="BG30" s="254"/>
      <c r="BH30" s="255"/>
      <c r="BI30" s="253"/>
      <c r="BJ30" s="254"/>
      <c r="BK30" s="255"/>
      <c r="BL30" s="253"/>
      <c r="BM30" s="254"/>
      <c r="BN30" s="257"/>
      <c r="BO30" s="258"/>
      <c r="BP30" s="254"/>
      <c r="BQ30" s="255"/>
      <c r="BR30" s="253"/>
      <c r="BS30" s="255"/>
      <c r="BT30" s="216"/>
      <c r="BU30" s="223"/>
      <c r="BV30" s="259"/>
      <c r="BW30" s="251"/>
      <c r="BX30" s="251"/>
      <c r="BY30" s="251"/>
      <c r="BZ30" s="251"/>
      <c r="CA30" s="251"/>
      <c r="CB30" s="250"/>
      <c r="CC30" s="252"/>
      <c r="CD30" s="253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7"/>
      <c r="CP30" s="2"/>
      <c r="CQ30" s="2"/>
      <c r="CR30" s="2"/>
      <c r="CS30" s="2"/>
      <c r="CT30" s="2"/>
      <c r="CU30" s="116" t="s">
        <v>161</v>
      </c>
      <c r="CV30" s="2"/>
      <c r="CW30" s="2"/>
      <c r="CX30" s="2"/>
      <c r="CY30" s="2"/>
      <c r="CZ30" s="2"/>
      <c r="DA30" s="2"/>
      <c r="DB30" s="2"/>
      <c r="DC30" s="2"/>
    </row>
    <row r="31" spans="1:107" s="30" customFormat="1" ht="15" customHeight="1" thickBot="1">
      <c r="A31" s="200" t="s">
        <v>204</v>
      </c>
      <c r="B31" s="246"/>
      <c r="C31" s="247"/>
      <c r="D31" s="247"/>
      <c r="E31" s="247"/>
      <c r="F31" s="247"/>
      <c r="G31" s="248"/>
      <c r="H31" s="249"/>
      <c r="I31" s="250"/>
      <c r="J31" s="206"/>
      <c r="K31" s="249"/>
      <c r="L31" s="251"/>
      <c r="M31" s="251"/>
      <c r="N31" s="251"/>
      <c r="O31" s="251"/>
      <c r="P31" s="251"/>
      <c r="Q31" s="252"/>
      <c r="R31" s="246"/>
      <c r="S31" s="247"/>
      <c r="T31" s="248"/>
      <c r="U31" s="249"/>
      <c r="V31" s="251"/>
      <c r="W31" s="250"/>
      <c r="X31" s="246"/>
      <c r="Y31" s="249"/>
      <c r="Z31" s="251"/>
      <c r="AA31" s="252"/>
      <c r="AB31" s="253"/>
      <c r="AC31" s="254"/>
      <c r="AD31" s="254"/>
      <c r="AE31" s="254"/>
      <c r="AF31" s="254"/>
      <c r="AG31" s="254"/>
      <c r="AH31" s="254"/>
      <c r="AI31" s="254"/>
      <c r="AJ31" s="254"/>
      <c r="AK31" s="255"/>
      <c r="AL31" s="249"/>
      <c r="AM31" s="251"/>
      <c r="AN31" s="251"/>
      <c r="AO31" s="251"/>
      <c r="AP31" s="251"/>
      <c r="AQ31" s="251"/>
      <c r="AR31" s="252"/>
      <c r="AS31" s="246"/>
      <c r="AT31" s="247"/>
      <c r="AU31" s="247"/>
      <c r="AV31" s="256"/>
      <c r="AW31" s="253"/>
      <c r="AX31" s="254"/>
      <c r="AY31" s="255"/>
      <c r="AZ31" s="253"/>
      <c r="BA31" s="254"/>
      <c r="BB31" s="255"/>
      <c r="BC31" s="253"/>
      <c r="BD31" s="254"/>
      <c r="BE31" s="255"/>
      <c r="BF31" s="253"/>
      <c r="BG31" s="254"/>
      <c r="BH31" s="255"/>
      <c r="BI31" s="253"/>
      <c r="BJ31" s="254"/>
      <c r="BK31" s="255"/>
      <c r="BL31" s="253"/>
      <c r="BM31" s="254"/>
      <c r="BN31" s="257"/>
      <c r="BO31" s="258"/>
      <c r="BP31" s="254"/>
      <c r="BQ31" s="255"/>
      <c r="BR31" s="253"/>
      <c r="BS31" s="255"/>
      <c r="BT31" s="216"/>
      <c r="BU31" s="223"/>
      <c r="BV31" s="259"/>
      <c r="BW31" s="251"/>
      <c r="BX31" s="251"/>
      <c r="BY31" s="251"/>
      <c r="BZ31" s="251"/>
      <c r="CA31" s="251"/>
      <c r="CB31" s="250"/>
      <c r="CC31" s="252"/>
      <c r="CD31" s="253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7"/>
      <c r="CP31" s="2"/>
      <c r="CQ31" s="2"/>
      <c r="CR31" s="2"/>
      <c r="CS31" s="2"/>
      <c r="CT31" s="2"/>
      <c r="CU31" s="116" t="s">
        <v>161</v>
      </c>
      <c r="CV31" s="2"/>
      <c r="CW31" s="2"/>
      <c r="CX31" s="2"/>
      <c r="CY31" s="2"/>
      <c r="CZ31" s="2"/>
      <c r="DA31" s="2"/>
      <c r="DB31" s="2"/>
      <c r="DC31" s="2"/>
    </row>
    <row r="32" spans="1:107" s="30" customFormat="1" ht="15" customHeight="1" thickBot="1">
      <c r="A32" s="228" t="s">
        <v>205</v>
      </c>
      <c r="B32" s="246"/>
      <c r="C32" s="247"/>
      <c r="D32" s="247"/>
      <c r="E32" s="247"/>
      <c r="F32" s="247"/>
      <c r="G32" s="248"/>
      <c r="H32" s="249"/>
      <c r="I32" s="250"/>
      <c r="J32" s="206"/>
      <c r="K32" s="249"/>
      <c r="L32" s="251"/>
      <c r="M32" s="251"/>
      <c r="N32" s="251"/>
      <c r="O32" s="251"/>
      <c r="P32" s="251"/>
      <c r="Q32" s="252"/>
      <c r="R32" s="246"/>
      <c r="S32" s="247"/>
      <c r="T32" s="248"/>
      <c r="U32" s="249"/>
      <c r="V32" s="251"/>
      <c r="W32" s="250"/>
      <c r="X32" s="246"/>
      <c r="Y32" s="249"/>
      <c r="Z32" s="251"/>
      <c r="AA32" s="252"/>
      <c r="AB32" s="253"/>
      <c r="AC32" s="254"/>
      <c r="AD32" s="254"/>
      <c r="AE32" s="254"/>
      <c r="AF32" s="254"/>
      <c r="AG32" s="254"/>
      <c r="AH32" s="254"/>
      <c r="AI32" s="254"/>
      <c r="AJ32" s="254"/>
      <c r="AK32" s="255"/>
      <c r="AL32" s="249"/>
      <c r="AM32" s="251"/>
      <c r="AN32" s="251"/>
      <c r="AO32" s="251"/>
      <c r="AP32" s="251"/>
      <c r="AQ32" s="251"/>
      <c r="AR32" s="252"/>
      <c r="AS32" s="246"/>
      <c r="AT32" s="247"/>
      <c r="AU32" s="247"/>
      <c r="AV32" s="256"/>
      <c r="AW32" s="253"/>
      <c r="AX32" s="254"/>
      <c r="AY32" s="255"/>
      <c r="AZ32" s="253"/>
      <c r="BA32" s="254"/>
      <c r="BB32" s="255"/>
      <c r="BC32" s="253"/>
      <c r="BD32" s="254"/>
      <c r="BE32" s="255"/>
      <c r="BF32" s="253"/>
      <c r="BG32" s="254"/>
      <c r="BH32" s="255"/>
      <c r="BI32" s="253"/>
      <c r="BJ32" s="254"/>
      <c r="BK32" s="255"/>
      <c r="BL32" s="253"/>
      <c r="BM32" s="254"/>
      <c r="BN32" s="257"/>
      <c r="BO32" s="258"/>
      <c r="BP32" s="254"/>
      <c r="BQ32" s="255"/>
      <c r="BR32" s="253"/>
      <c r="BS32" s="255"/>
      <c r="BT32" s="216"/>
      <c r="BU32" s="223"/>
      <c r="BV32" s="259"/>
      <c r="BW32" s="251"/>
      <c r="BX32" s="251"/>
      <c r="BY32" s="251"/>
      <c r="BZ32" s="251"/>
      <c r="CA32" s="251"/>
      <c r="CB32" s="250"/>
      <c r="CC32" s="252"/>
      <c r="CD32" s="253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7"/>
      <c r="CP32" s="2"/>
      <c r="CQ32" s="2"/>
      <c r="CR32" s="2"/>
      <c r="CS32" s="2"/>
      <c r="CT32" s="2"/>
      <c r="CU32" s="116" t="s">
        <v>161</v>
      </c>
      <c r="CV32" s="2"/>
      <c r="CW32" s="2"/>
      <c r="CX32" s="2"/>
      <c r="CY32" s="2"/>
      <c r="CZ32" s="2"/>
      <c r="DA32" s="2"/>
      <c r="DB32" s="2"/>
      <c r="DC32" s="2"/>
    </row>
    <row r="33" spans="1:107" s="30" customFormat="1" ht="15" customHeight="1" thickBot="1">
      <c r="A33" s="200" t="s">
        <v>206</v>
      </c>
      <c r="B33" s="246"/>
      <c r="C33" s="247"/>
      <c r="D33" s="247"/>
      <c r="E33" s="247"/>
      <c r="F33" s="247"/>
      <c r="G33" s="248"/>
      <c r="H33" s="249"/>
      <c r="I33" s="250"/>
      <c r="J33" s="206"/>
      <c r="K33" s="249"/>
      <c r="L33" s="251"/>
      <c r="M33" s="251"/>
      <c r="N33" s="251"/>
      <c r="O33" s="251"/>
      <c r="P33" s="251"/>
      <c r="Q33" s="252"/>
      <c r="R33" s="246"/>
      <c r="S33" s="247"/>
      <c r="T33" s="248"/>
      <c r="U33" s="249"/>
      <c r="V33" s="251"/>
      <c r="W33" s="250"/>
      <c r="X33" s="246"/>
      <c r="Y33" s="249"/>
      <c r="Z33" s="251"/>
      <c r="AA33" s="252"/>
      <c r="AB33" s="253"/>
      <c r="AC33" s="254"/>
      <c r="AD33" s="254"/>
      <c r="AE33" s="254"/>
      <c r="AF33" s="254"/>
      <c r="AG33" s="254"/>
      <c r="AH33" s="254"/>
      <c r="AI33" s="254"/>
      <c r="AJ33" s="254"/>
      <c r="AK33" s="255"/>
      <c r="AL33" s="249"/>
      <c r="AM33" s="251"/>
      <c r="AN33" s="251"/>
      <c r="AO33" s="251"/>
      <c r="AP33" s="251"/>
      <c r="AQ33" s="251"/>
      <c r="AR33" s="252"/>
      <c r="AS33" s="246"/>
      <c r="AT33" s="247"/>
      <c r="AU33" s="247"/>
      <c r="AV33" s="256"/>
      <c r="AW33" s="253"/>
      <c r="AX33" s="254"/>
      <c r="AY33" s="255"/>
      <c r="AZ33" s="253"/>
      <c r="BA33" s="254"/>
      <c r="BB33" s="255"/>
      <c r="BC33" s="253"/>
      <c r="BD33" s="254"/>
      <c r="BE33" s="255"/>
      <c r="BF33" s="253"/>
      <c r="BG33" s="254"/>
      <c r="BH33" s="255"/>
      <c r="BI33" s="253"/>
      <c r="BJ33" s="254"/>
      <c r="BK33" s="255"/>
      <c r="BL33" s="253"/>
      <c r="BM33" s="254"/>
      <c r="BN33" s="257"/>
      <c r="BO33" s="258"/>
      <c r="BP33" s="254"/>
      <c r="BQ33" s="255"/>
      <c r="BR33" s="253"/>
      <c r="BS33" s="255"/>
      <c r="BT33" s="216"/>
      <c r="BU33" s="223"/>
      <c r="BV33" s="259"/>
      <c r="BW33" s="251"/>
      <c r="BX33" s="251"/>
      <c r="BY33" s="251"/>
      <c r="BZ33" s="251"/>
      <c r="CA33" s="251"/>
      <c r="CB33" s="250"/>
      <c r="CC33" s="252"/>
      <c r="CD33" s="253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7"/>
      <c r="CP33" s="2"/>
      <c r="CQ33" s="2"/>
      <c r="CR33" s="2"/>
      <c r="CS33" s="2"/>
      <c r="CT33" s="2"/>
      <c r="CU33" s="116" t="s">
        <v>161</v>
      </c>
      <c r="CV33" s="2"/>
      <c r="CW33" s="2"/>
      <c r="CX33" s="2"/>
      <c r="CY33" s="2"/>
      <c r="CZ33" s="2"/>
      <c r="DA33" s="2"/>
      <c r="DB33" s="2"/>
      <c r="DC33" s="2"/>
    </row>
    <row r="34" spans="1:107" s="30" customFormat="1" ht="15" customHeight="1" thickBot="1">
      <c r="A34" s="228" t="s">
        <v>207</v>
      </c>
      <c r="B34" s="246"/>
      <c r="C34" s="247"/>
      <c r="D34" s="247"/>
      <c r="E34" s="247"/>
      <c r="F34" s="247"/>
      <c r="G34" s="248"/>
      <c r="H34" s="249"/>
      <c r="I34" s="250"/>
      <c r="J34" s="206"/>
      <c r="K34" s="249"/>
      <c r="L34" s="251"/>
      <c r="M34" s="251"/>
      <c r="N34" s="251"/>
      <c r="O34" s="251"/>
      <c r="P34" s="251"/>
      <c r="Q34" s="252"/>
      <c r="R34" s="246"/>
      <c r="S34" s="247"/>
      <c r="T34" s="248"/>
      <c r="U34" s="249"/>
      <c r="V34" s="251"/>
      <c r="W34" s="250"/>
      <c r="X34" s="246"/>
      <c r="Y34" s="249"/>
      <c r="Z34" s="251"/>
      <c r="AA34" s="252"/>
      <c r="AB34" s="253"/>
      <c r="AC34" s="254"/>
      <c r="AD34" s="254"/>
      <c r="AE34" s="254"/>
      <c r="AF34" s="254"/>
      <c r="AG34" s="254"/>
      <c r="AH34" s="254"/>
      <c r="AI34" s="254"/>
      <c r="AJ34" s="254"/>
      <c r="AK34" s="255"/>
      <c r="AL34" s="249"/>
      <c r="AM34" s="251"/>
      <c r="AN34" s="251"/>
      <c r="AO34" s="251"/>
      <c r="AP34" s="251"/>
      <c r="AQ34" s="251"/>
      <c r="AR34" s="252"/>
      <c r="AS34" s="246"/>
      <c r="AT34" s="247"/>
      <c r="AU34" s="247"/>
      <c r="AV34" s="256"/>
      <c r="AW34" s="253"/>
      <c r="AX34" s="254"/>
      <c r="AY34" s="255"/>
      <c r="AZ34" s="253"/>
      <c r="BA34" s="254"/>
      <c r="BB34" s="255"/>
      <c r="BC34" s="253"/>
      <c r="BD34" s="254"/>
      <c r="BE34" s="255"/>
      <c r="BF34" s="253"/>
      <c r="BG34" s="254"/>
      <c r="BH34" s="255"/>
      <c r="BI34" s="253"/>
      <c r="BJ34" s="254"/>
      <c r="BK34" s="255"/>
      <c r="BL34" s="253"/>
      <c r="BM34" s="254"/>
      <c r="BN34" s="257"/>
      <c r="BO34" s="258"/>
      <c r="BP34" s="254"/>
      <c r="BQ34" s="255"/>
      <c r="BR34" s="253"/>
      <c r="BS34" s="255"/>
      <c r="BT34" s="216"/>
      <c r="BU34" s="223"/>
      <c r="BV34" s="259"/>
      <c r="BW34" s="251"/>
      <c r="BX34" s="251"/>
      <c r="BY34" s="251"/>
      <c r="BZ34" s="251"/>
      <c r="CA34" s="251"/>
      <c r="CB34" s="250"/>
      <c r="CC34" s="252"/>
      <c r="CD34" s="253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7"/>
      <c r="CP34" s="2"/>
      <c r="CQ34" s="2"/>
      <c r="CR34" s="2"/>
      <c r="CS34" s="2"/>
      <c r="CT34" s="2"/>
      <c r="CU34" s="116" t="s">
        <v>161</v>
      </c>
      <c r="CV34" s="2"/>
      <c r="CW34" s="2"/>
      <c r="CX34" s="2"/>
      <c r="CY34" s="2"/>
      <c r="CZ34" s="2"/>
      <c r="DA34" s="2"/>
      <c r="DB34" s="2"/>
      <c r="DC34" s="2"/>
    </row>
    <row r="35" spans="1:107" s="30" customFormat="1" ht="15" customHeight="1" thickBot="1">
      <c r="A35" s="243" t="s">
        <v>208</v>
      </c>
      <c r="B35" s="246"/>
      <c r="C35" s="247"/>
      <c r="D35" s="247"/>
      <c r="E35" s="247"/>
      <c r="F35" s="247"/>
      <c r="G35" s="248"/>
      <c r="H35" s="249"/>
      <c r="I35" s="250"/>
      <c r="J35" s="206"/>
      <c r="K35" s="249"/>
      <c r="L35" s="251"/>
      <c r="M35" s="251"/>
      <c r="N35" s="251"/>
      <c r="O35" s="251"/>
      <c r="P35" s="251"/>
      <c r="Q35" s="252"/>
      <c r="R35" s="246"/>
      <c r="S35" s="247"/>
      <c r="T35" s="248"/>
      <c r="U35" s="249"/>
      <c r="V35" s="251"/>
      <c r="W35" s="250"/>
      <c r="X35" s="246"/>
      <c r="Y35" s="249"/>
      <c r="Z35" s="251"/>
      <c r="AA35" s="252"/>
      <c r="AB35" s="253"/>
      <c r="AC35" s="254"/>
      <c r="AD35" s="254"/>
      <c r="AE35" s="254"/>
      <c r="AF35" s="254"/>
      <c r="AG35" s="254"/>
      <c r="AH35" s="254"/>
      <c r="AI35" s="254"/>
      <c r="AJ35" s="254"/>
      <c r="AK35" s="255"/>
      <c r="AL35" s="249"/>
      <c r="AM35" s="251"/>
      <c r="AN35" s="251"/>
      <c r="AO35" s="251"/>
      <c r="AP35" s="251"/>
      <c r="AQ35" s="251"/>
      <c r="AR35" s="252"/>
      <c r="AS35" s="246"/>
      <c r="AT35" s="247"/>
      <c r="AU35" s="247"/>
      <c r="AV35" s="256"/>
      <c r="AW35" s="253"/>
      <c r="AX35" s="254"/>
      <c r="AY35" s="255"/>
      <c r="AZ35" s="253"/>
      <c r="BA35" s="254"/>
      <c r="BB35" s="255"/>
      <c r="BC35" s="253"/>
      <c r="BD35" s="254"/>
      <c r="BE35" s="255"/>
      <c r="BF35" s="253"/>
      <c r="BG35" s="254"/>
      <c r="BH35" s="255"/>
      <c r="BI35" s="253"/>
      <c r="BJ35" s="254"/>
      <c r="BK35" s="255"/>
      <c r="BL35" s="253"/>
      <c r="BM35" s="254"/>
      <c r="BN35" s="257"/>
      <c r="BO35" s="258"/>
      <c r="BP35" s="254"/>
      <c r="BQ35" s="255"/>
      <c r="BR35" s="253"/>
      <c r="BS35" s="255"/>
      <c r="BT35" s="216"/>
      <c r="BU35" s="223"/>
      <c r="BV35" s="259"/>
      <c r="BW35" s="251"/>
      <c r="BX35" s="251"/>
      <c r="BY35" s="251"/>
      <c r="BZ35" s="251"/>
      <c r="CA35" s="251"/>
      <c r="CB35" s="250"/>
      <c r="CC35" s="252"/>
      <c r="CD35" s="253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7"/>
      <c r="CP35" s="2"/>
      <c r="CQ35" s="2"/>
      <c r="CR35" s="2"/>
      <c r="CS35" s="2"/>
      <c r="CT35" s="2"/>
      <c r="CU35" s="116" t="s">
        <v>161</v>
      </c>
      <c r="CV35" s="2"/>
      <c r="CW35" s="2"/>
      <c r="CX35" s="2"/>
      <c r="CY35" s="2"/>
      <c r="CZ35" s="2"/>
      <c r="DA35" s="2"/>
      <c r="DB35" s="2"/>
      <c r="DC35" s="2"/>
    </row>
    <row r="36" spans="1:107" s="30" customFormat="1" ht="15" customHeight="1" thickBot="1">
      <c r="A36" s="200" t="s">
        <v>209</v>
      </c>
      <c r="B36" s="246"/>
      <c r="C36" s="247"/>
      <c r="D36" s="247"/>
      <c r="E36" s="247"/>
      <c r="F36" s="247"/>
      <c r="G36" s="248"/>
      <c r="H36" s="249"/>
      <c r="I36" s="250"/>
      <c r="J36" s="206"/>
      <c r="K36" s="249"/>
      <c r="L36" s="251"/>
      <c r="M36" s="251"/>
      <c r="N36" s="251"/>
      <c r="O36" s="251"/>
      <c r="P36" s="251"/>
      <c r="Q36" s="252"/>
      <c r="R36" s="246"/>
      <c r="S36" s="247"/>
      <c r="T36" s="248"/>
      <c r="U36" s="249"/>
      <c r="V36" s="251"/>
      <c r="W36" s="250"/>
      <c r="X36" s="246"/>
      <c r="Y36" s="249"/>
      <c r="Z36" s="251"/>
      <c r="AA36" s="252"/>
      <c r="AB36" s="253"/>
      <c r="AC36" s="254"/>
      <c r="AD36" s="254"/>
      <c r="AE36" s="254"/>
      <c r="AF36" s="254"/>
      <c r="AG36" s="254"/>
      <c r="AH36" s="254"/>
      <c r="AI36" s="254"/>
      <c r="AJ36" s="254"/>
      <c r="AK36" s="255"/>
      <c r="AL36" s="249"/>
      <c r="AM36" s="251"/>
      <c r="AN36" s="251"/>
      <c r="AO36" s="251"/>
      <c r="AP36" s="251"/>
      <c r="AQ36" s="251"/>
      <c r="AR36" s="252"/>
      <c r="AS36" s="246"/>
      <c r="AT36" s="247"/>
      <c r="AU36" s="247"/>
      <c r="AV36" s="256"/>
      <c r="AW36" s="253"/>
      <c r="AX36" s="254"/>
      <c r="AY36" s="255"/>
      <c r="AZ36" s="253"/>
      <c r="BA36" s="254"/>
      <c r="BB36" s="255"/>
      <c r="BC36" s="253"/>
      <c r="BD36" s="254"/>
      <c r="BE36" s="255"/>
      <c r="BF36" s="253"/>
      <c r="BG36" s="254"/>
      <c r="BH36" s="255"/>
      <c r="BI36" s="253"/>
      <c r="BJ36" s="254"/>
      <c r="BK36" s="255"/>
      <c r="BL36" s="253"/>
      <c r="BM36" s="254"/>
      <c r="BN36" s="257"/>
      <c r="BO36" s="258"/>
      <c r="BP36" s="254"/>
      <c r="BQ36" s="255"/>
      <c r="BR36" s="253"/>
      <c r="BS36" s="255"/>
      <c r="BT36" s="216"/>
      <c r="BU36" s="223"/>
      <c r="BV36" s="259"/>
      <c r="BW36" s="251"/>
      <c r="BX36" s="251"/>
      <c r="BY36" s="251"/>
      <c r="BZ36" s="251"/>
      <c r="CA36" s="251"/>
      <c r="CB36" s="250"/>
      <c r="CC36" s="252"/>
      <c r="CD36" s="253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7"/>
      <c r="CP36" s="2"/>
      <c r="CQ36" s="2"/>
      <c r="CR36" s="2"/>
      <c r="CS36" s="2"/>
      <c r="CT36" s="2"/>
      <c r="CU36" s="116" t="s">
        <v>161</v>
      </c>
      <c r="CV36" s="2"/>
      <c r="CW36" s="2"/>
      <c r="CX36" s="2"/>
      <c r="CY36" s="2"/>
      <c r="CZ36" s="2"/>
      <c r="DA36" s="2"/>
      <c r="DB36" s="2"/>
      <c r="DC36" s="2"/>
    </row>
    <row r="37" spans="1:107" s="30" customFormat="1" ht="15" customHeight="1" thickBot="1">
      <c r="A37" s="228" t="s">
        <v>210</v>
      </c>
      <c r="B37" s="246"/>
      <c r="C37" s="247"/>
      <c r="D37" s="247"/>
      <c r="E37" s="247"/>
      <c r="F37" s="247"/>
      <c r="G37" s="248"/>
      <c r="H37" s="249"/>
      <c r="I37" s="250"/>
      <c r="J37" s="206"/>
      <c r="K37" s="249"/>
      <c r="L37" s="251"/>
      <c r="M37" s="251"/>
      <c r="N37" s="251"/>
      <c r="O37" s="251"/>
      <c r="P37" s="251"/>
      <c r="Q37" s="252"/>
      <c r="R37" s="246"/>
      <c r="S37" s="247"/>
      <c r="T37" s="248"/>
      <c r="U37" s="249"/>
      <c r="V37" s="251"/>
      <c r="W37" s="250"/>
      <c r="X37" s="246"/>
      <c r="Y37" s="249"/>
      <c r="Z37" s="251"/>
      <c r="AA37" s="252"/>
      <c r="AB37" s="253"/>
      <c r="AC37" s="254"/>
      <c r="AD37" s="254"/>
      <c r="AE37" s="254"/>
      <c r="AF37" s="254"/>
      <c r="AG37" s="254"/>
      <c r="AH37" s="254"/>
      <c r="AI37" s="254"/>
      <c r="AJ37" s="254"/>
      <c r="AK37" s="255"/>
      <c r="AL37" s="249"/>
      <c r="AM37" s="251"/>
      <c r="AN37" s="251"/>
      <c r="AO37" s="251"/>
      <c r="AP37" s="251"/>
      <c r="AQ37" s="251"/>
      <c r="AR37" s="252"/>
      <c r="AS37" s="246"/>
      <c r="AT37" s="247"/>
      <c r="AU37" s="247"/>
      <c r="AV37" s="256"/>
      <c r="AW37" s="253"/>
      <c r="AX37" s="254"/>
      <c r="AY37" s="255"/>
      <c r="AZ37" s="253"/>
      <c r="BA37" s="254"/>
      <c r="BB37" s="255"/>
      <c r="BC37" s="253"/>
      <c r="BD37" s="254"/>
      <c r="BE37" s="255"/>
      <c r="BF37" s="253"/>
      <c r="BG37" s="254"/>
      <c r="BH37" s="255"/>
      <c r="BI37" s="253"/>
      <c r="BJ37" s="254"/>
      <c r="BK37" s="255"/>
      <c r="BL37" s="253"/>
      <c r="BM37" s="254"/>
      <c r="BN37" s="257"/>
      <c r="BO37" s="258"/>
      <c r="BP37" s="254"/>
      <c r="BQ37" s="255"/>
      <c r="BR37" s="253"/>
      <c r="BS37" s="255"/>
      <c r="BT37" s="216"/>
      <c r="BU37" s="223"/>
      <c r="BV37" s="259"/>
      <c r="BW37" s="251"/>
      <c r="BX37" s="251"/>
      <c r="BY37" s="251"/>
      <c r="BZ37" s="251"/>
      <c r="CA37" s="251"/>
      <c r="CB37" s="250"/>
      <c r="CC37" s="252"/>
      <c r="CD37" s="253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7"/>
      <c r="CP37" s="2"/>
      <c r="CQ37" s="2"/>
      <c r="CR37" s="2"/>
      <c r="CS37" s="2"/>
      <c r="CT37" s="2"/>
      <c r="CU37" s="116" t="s">
        <v>161</v>
      </c>
      <c r="CV37" s="2"/>
      <c r="CW37" s="2"/>
      <c r="CX37" s="2"/>
      <c r="CY37" s="2"/>
      <c r="CZ37" s="2"/>
      <c r="DA37" s="2"/>
      <c r="DB37" s="2"/>
      <c r="DC37" s="2"/>
    </row>
    <row r="38" spans="1:107" s="30" customFormat="1" ht="15" customHeight="1" thickBot="1">
      <c r="A38" s="243" t="s">
        <v>211</v>
      </c>
      <c r="B38" s="246"/>
      <c r="C38" s="247"/>
      <c r="D38" s="247"/>
      <c r="E38" s="247"/>
      <c r="F38" s="247"/>
      <c r="G38" s="248"/>
      <c r="H38" s="249"/>
      <c r="I38" s="250"/>
      <c r="J38" s="206"/>
      <c r="K38" s="249"/>
      <c r="L38" s="251"/>
      <c r="M38" s="251"/>
      <c r="N38" s="251"/>
      <c r="O38" s="251"/>
      <c r="P38" s="251"/>
      <c r="Q38" s="252"/>
      <c r="R38" s="246"/>
      <c r="S38" s="247"/>
      <c r="T38" s="248"/>
      <c r="U38" s="249"/>
      <c r="V38" s="251"/>
      <c r="W38" s="250"/>
      <c r="X38" s="246"/>
      <c r="Y38" s="249"/>
      <c r="Z38" s="251"/>
      <c r="AA38" s="252"/>
      <c r="AB38" s="253"/>
      <c r="AC38" s="254"/>
      <c r="AD38" s="254"/>
      <c r="AE38" s="254"/>
      <c r="AF38" s="254"/>
      <c r="AG38" s="254"/>
      <c r="AH38" s="254"/>
      <c r="AI38" s="254"/>
      <c r="AJ38" s="254"/>
      <c r="AK38" s="255"/>
      <c r="AL38" s="249"/>
      <c r="AM38" s="251"/>
      <c r="AN38" s="251"/>
      <c r="AO38" s="251"/>
      <c r="AP38" s="251"/>
      <c r="AQ38" s="251"/>
      <c r="AR38" s="252"/>
      <c r="AS38" s="246"/>
      <c r="AT38" s="247"/>
      <c r="AU38" s="247"/>
      <c r="AV38" s="256"/>
      <c r="AW38" s="253"/>
      <c r="AX38" s="254"/>
      <c r="AY38" s="255"/>
      <c r="AZ38" s="253"/>
      <c r="BA38" s="254"/>
      <c r="BB38" s="255"/>
      <c r="BC38" s="253"/>
      <c r="BD38" s="254"/>
      <c r="BE38" s="255"/>
      <c r="BF38" s="253"/>
      <c r="BG38" s="254"/>
      <c r="BH38" s="255"/>
      <c r="BI38" s="253"/>
      <c r="BJ38" s="254"/>
      <c r="BK38" s="255"/>
      <c r="BL38" s="253"/>
      <c r="BM38" s="254"/>
      <c r="BN38" s="257"/>
      <c r="BO38" s="258"/>
      <c r="BP38" s="254"/>
      <c r="BQ38" s="255"/>
      <c r="BR38" s="253"/>
      <c r="BS38" s="255"/>
      <c r="BT38" s="216"/>
      <c r="BU38" s="223"/>
      <c r="BV38" s="259"/>
      <c r="BW38" s="251"/>
      <c r="BX38" s="251"/>
      <c r="BY38" s="251"/>
      <c r="BZ38" s="251"/>
      <c r="CA38" s="251"/>
      <c r="CB38" s="250"/>
      <c r="CC38" s="252"/>
      <c r="CD38" s="253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7"/>
      <c r="CP38" s="2"/>
      <c r="CQ38" s="2"/>
      <c r="CR38" s="2"/>
      <c r="CS38" s="2"/>
      <c r="CT38" s="2"/>
      <c r="CU38" s="116" t="s">
        <v>161</v>
      </c>
      <c r="CV38" s="2"/>
      <c r="CW38" s="2"/>
      <c r="CX38" s="2"/>
      <c r="CY38" s="2"/>
      <c r="CZ38" s="2"/>
      <c r="DA38" s="2"/>
      <c r="DB38" s="2"/>
      <c r="DC38" s="2"/>
    </row>
    <row r="39" spans="1:107" s="30" customFormat="1" ht="15" customHeight="1" thickBot="1">
      <c r="A39" s="200" t="s">
        <v>212</v>
      </c>
      <c r="B39" s="246"/>
      <c r="C39" s="247"/>
      <c r="D39" s="247"/>
      <c r="E39" s="247"/>
      <c r="F39" s="247"/>
      <c r="G39" s="248"/>
      <c r="H39" s="249"/>
      <c r="I39" s="250"/>
      <c r="J39" s="206"/>
      <c r="K39" s="249"/>
      <c r="L39" s="251"/>
      <c r="M39" s="251"/>
      <c r="N39" s="251"/>
      <c r="O39" s="251"/>
      <c r="P39" s="251"/>
      <c r="Q39" s="252"/>
      <c r="R39" s="246"/>
      <c r="S39" s="247"/>
      <c r="T39" s="248"/>
      <c r="U39" s="249"/>
      <c r="V39" s="251"/>
      <c r="W39" s="250"/>
      <c r="X39" s="246"/>
      <c r="Y39" s="249"/>
      <c r="Z39" s="251"/>
      <c r="AA39" s="252"/>
      <c r="AB39" s="253"/>
      <c r="AC39" s="254"/>
      <c r="AD39" s="254"/>
      <c r="AE39" s="254"/>
      <c r="AF39" s="254"/>
      <c r="AG39" s="254"/>
      <c r="AH39" s="254"/>
      <c r="AI39" s="254"/>
      <c r="AJ39" s="254"/>
      <c r="AK39" s="255"/>
      <c r="AL39" s="249"/>
      <c r="AM39" s="251"/>
      <c r="AN39" s="251"/>
      <c r="AO39" s="251"/>
      <c r="AP39" s="251"/>
      <c r="AQ39" s="251"/>
      <c r="AR39" s="252"/>
      <c r="AS39" s="246"/>
      <c r="AT39" s="247"/>
      <c r="AU39" s="247"/>
      <c r="AV39" s="256"/>
      <c r="AW39" s="253"/>
      <c r="AX39" s="254"/>
      <c r="AY39" s="255"/>
      <c r="AZ39" s="253"/>
      <c r="BA39" s="254"/>
      <c r="BB39" s="255"/>
      <c r="BC39" s="253"/>
      <c r="BD39" s="254"/>
      <c r="BE39" s="255"/>
      <c r="BF39" s="253"/>
      <c r="BG39" s="254"/>
      <c r="BH39" s="255"/>
      <c r="BI39" s="253"/>
      <c r="BJ39" s="254"/>
      <c r="BK39" s="255"/>
      <c r="BL39" s="253"/>
      <c r="BM39" s="254"/>
      <c r="BN39" s="257"/>
      <c r="BO39" s="258"/>
      <c r="BP39" s="254"/>
      <c r="BQ39" s="255"/>
      <c r="BR39" s="253"/>
      <c r="BS39" s="255"/>
      <c r="BT39" s="216"/>
      <c r="BU39" s="223"/>
      <c r="BV39" s="259"/>
      <c r="BW39" s="251"/>
      <c r="BX39" s="251"/>
      <c r="BY39" s="251"/>
      <c r="BZ39" s="251"/>
      <c r="CA39" s="251"/>
      <c r="CB39" s="250"/>
      <c r="CC39" s="252"/>
      <c r="CD39" s="253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7"/>
      <c r="CP39" s="2"/>
      <c r="CQ39" s="2"/>
      <c r="CR39" s="2"/>
      <c r="CS39" s="2"/>
      <c r="CT39" s="2"/>
      <c r="CU39" s="116" t="s">
        <v>161</v>
      </c>
      <c r="CV39" s="2"/>
      <c r="CW39" s="2"/>
      <c r="CX39" s="2"/>
      <c r="CY39" s="2"/>
      <c r="CZ39" s="2"/>
      <c r="DA39" s="2"/>
      <c r="DB39" s="2"/>
      <c r="DC39" s="2"/>
    </row>
    <row r="40" spans="1:107" s="30" customFormat="1" ht="15" customHeight="1" thickBot="1">
      <c r="A40" s="228" t="s">
        <v>213</v>
      </c>
      <c r="B40" s="246"/>
      <c r="C40" s="247"/>
      <c r="D40" s="247"/>
      <c r="E40" s="247"/>
      <c r="F40" s="247"/>
      <c r="G40" s="248"/>
      <c r="H40" s="249"/>
      <c r="I40" s="250"/>
      <c r="J40" s="206"/>
      <c r="K40" s="249"/>
      <c r="L40" s="251"/>
      <c r="M40" s="251"/>
      <c r="N40" s="251"/>
      <c r="O40" s="251"/>
      <c r="P40" s="251"/>
      <c r="Q40" s="252"/>
      <c r="R40" s="246"/>
      <c r="S40" s="247"/>
      <c r="T40" s="248"/>
      <c r="U40" s="249"/>
      <c r="V40" s="251"/>
      <c r="W40" s="250"/>
      <c r="X40" s="246"/>
      <c r="Y40" s="249"/>
      <c r="Z40" s="251"/>
      <c r="AA40" s="252"/>
      <c r="AB40" s="253"/>
      <c r="AC40" s="254"/>
      <c r="AD40" s="254"/>
      <c r="AE40" s="254"/>
      <c r="AF40" s="254"/>
      <c r="AG40" s="254"/>
      <c r="AH40" s="254"/>
      <c r="AI40" s="254"/>
      <c r="AJ40" s="254"/>
      <c r="AK40" s="255"/>
      <c r="AL40" s="249"/>
      <c r="AM40" s="251"/>
      <c r="AN40" s="251"/>
      <c r="AO40" s="251"/>
      <c r="AP40" s="251"/>
      <c r="AQ40" s="251"/>
      <c r="AR40" s="252"/>
      <c r="AS40" s="246"/>
      <c r="AT40" s="247"/>
      <c r="AU40" s="247"/>
      <c r="AV40" s="256"/>
      <c r="AW40" s="253"/>
      <c r="AX40" s="254"/>
      <c r="AY40" s="255"/>
      <c r="AZ40" s="253"/>
      <c r="BA40" s="254"/>
      <c r="BB40" s="255"/>
      <c r="BC40" s="253"/>
      <c r="BD40" s="254"/>
      <c r="BE40" s="255"/>
      <c r="BF40" s="253"/>
      <c r="BG40" s="254"/>
      <c r="BH40" s="255"/>
      <c r="BI40" s="253"/>
      <c r="BJ40" s="254"/>
      <c r="BK40" s="255"/>
      <c r="BL40" s="253"/>
      <c r="BM40" s="254"/>
      <c r="BN40" s="257"/>
      <c r="BO40" s="258"/>
      <c r="BP40" s="254"/>
      <c r="BQ40" s="255"/>
      <c r="BR40" s="253"/>
      <c r="BS40" s="255"/>
      <c r="BT40" s="216"/>
      <c r="BU40" s="223"/>
      <c r="BV40" s="259"/>
      <c r="BW40" s="251"/>
      <c r="BX40" s="251"/>
      <c r="BY40" s="251"/>
      <c r="BZ40" s="251"/>
      <c r="CA40" s="251"/>
      <c r="CB40" s="250"/>
      <c r="CC40" s="252"/>
      <c r="CD40" s="253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7"/>
      <c r="CP40" s="2"/>
      <c r="CQ40" s="2"/>
      <c r="CR40" s="2"/>
      <c r="CS40" s="2"/>
      <c r="CT40" s="2"/>
      <c r="CU40" s="116" t="s">
        <v>161</v>
      </c>
      <c r="CV40" s="2"/>
      <c r="CW40" s="2"/>
      <c r="CX40" s="2"/>
      <c r="CY40" s="2"/>
      <c r="CZ40" s="2"/>
      <c r="DA40" s="2"/>
      <c r="DB40" s="2"/>
      <c r="DC40" s="2"/>
    </row>
    <row r="41" spans="1:107" s="30" customFormat="1" ht="15" customHeight="1" thickBot="1">
      <c r="A41" s="243" t="s">
        <v>214</v>
      </c>
      <c r="B41" s="246"/>
      <c r="C41" s="247"/>
      <c r="D41" s="247"/>
      <c r="E41" s="247"/>
      <c r="F41" s="247"/>
      <c r="G41" s="248"/>
      <c r="H41" s="249"/>
      <c r="I41" s="250"/>
      <c r="J41" s="206"/>
      <c r="K41" s="249"/>
      <c r="L41" s="251"/>
      <c r="M41" s="251"/>
      <c r="N41" s="251"/>
      <c r="O41" s="251"/>
      <c r="P41" s="251"/>
      <c r="Q41" s="252"/>
      <c r="R41" s="246"/>
      <c r="S41" s="247"/>
      <c r="T41" s="248"/>
      <c r="U41" s="249"/>
      <c r="V41" s="251"/>
      <c r="W41" s="250"/>
      <c r="X41" s="246"/>
      <c r="Y41" s="249"/>
      <c r="Z41" s="251"/>
      <c r="AA41" s="252"/>
      <c r="AB41" s="253"/>
      <c r="AC41" s="254"/>
      <c r="AD41" s="254"/>
      <c r="AE41" s="254"/>
      <c r="AF41" s="254"/>
      <c r="AG41" s="254"/>
      <c r="AH41" s="254"/>
      <c r="AI41" s="254"/>
      <c r="AJ41" s="254"/>
      <c r="AK41" s="255"/>
      <c r="AL41" s="249"/>
      <c r="AM41" s="251"/>
      <c r="AN41" s="251"/>
      <c r="AO41" s="251"/>
      <c r="AP41" s="251"/>
      <c r="AQ41" s="251"/>
      <c r="AR41" s="252"/>
      <c r="AS41" s="246"/>
      <c r="AT41" s="247"/>
      <c r="AU41" s="247"/>
      <c r="AV41" s="256"/>
      <c r="AW41" s="253"/>
      <c r="AX41" s="254"/>
      <c r="AY41" s="255"/>
      <c r="AZ41" s="253"/>
      <c r="BA41" s="254"/>
      <c r="BB41" s="255"/>
      <c r="BC41" s="253"/>
      <c r="BD41" s="254"/>
      <c r="BE41" s="255"/>
      <c r="BF41" s="253"/>
      <c r="BG41" s="254"/>
      <c r="BH41" s="255"/>
      <c r="BI41" s="253"/>
      <c r="BJ41" s="254"/>
      <c r="BK41" s="255"/>
      <c r="BL41" s="253"/>
      <c r="BM41" s="254"/>
      <c r="BN41" s="257"/>
      <c r="BO41" s="258"/>
      <c r="BP41" s="254"/>
      <c r="BQ41" s="255"/>
      <c r="BR41" s="253"/>
      <c r="BS41" s="255"/>
      <c r="BT41" s="216"/>
      <c r="BU41" s="223"/>
      <c r="BV41" s="259"/>
      <c r="BW41" s="251"/>
      <c r="BX41" s="251"/>
      <c r="BY41" s="251"/>
      <c r="BZ41" s="251"/>
      <c r="CA41" s="251"/>
      <c r="CB41" s="250"/>
      <c r="CC41" s="252"/>
      <c r="CD41" s="253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7"/>
      <c r="CP41" s="2"/>
      <c r="CQ41" s="2"/>
      <c r="CR41" s="2"/>
      <c r="CS41" s="2"/>
      <c r="CT41" s="2"/>
      <c r="CU41" s="116" t="s">
        <v>161</v>
      </c>
      <c r="CV41" s="2"/>
      <c r="CW41" s="2"/>
      <c r="CX41" s="2"/>
      <c r="CY41" s="2"/>
      <c r="CZ41" s="2"/>
      <c r="DA41" s="2"/>
      <c r="DB41" s="2"/>
      <c r="DC41" s="2"/>
    </row>
    <row r="42" spans="1:107" s="30" customFormat="1" ht="15" customHeight="1" thickBot="1">
      <c r="A42" s="200" t="s">
        <v>215</v>
      </c>
      <c r="B42" s="246"/>
      <c r="C42" s="247"/>
      <c r="D42" s="247"/>
      <c r="E42" s="247"/>
      <c r="F42" s="247"/>
      <c r="G42" s="248"/>
      <c r="H42" s="249"/>
      <c r="I42" s="250"/>
      <c r="J42" s="206"/>
      <c r="K42" s="249"/>
      <c r="L42" s="251"/>
      <c r="M42" s="251"/>
      <c r="N42" s="251"/>
      <c r="O42" s="251"/>
      <c r="P42" s="251"/>
      <c r="Q42" s="252"/>
      <c r="R42" s="246"/>
      <c r="S42" s="247"/>
      <c r="T42" s="248"/>
      <c r="U42" s="249"/>
      <c r="V42" s="251"/>
      <c r="W42" s="250"/>
      <c r="X42" s="246"/>
      <c r="Y42" s="249"/>
      <c r="Z42" s="251"/>
      <c r="AA42" s="252"/>
      <c r="AB42" s="253"/>
      <c r="AC42" s="254"/>
      <c r="AD42" s="254"/>
      <c r="AE42" s="254"/>
      <c r="AF42" s="254"/>
      <c r="AG42" s="254"/>
      <c r="AH42" s="254"/>
      <c r="AI42" s="254"/>
      <c r="AJ42" s="254"/>
      <c r="AK42" s="255"/>
      <c r="AL42" s="249"/>
      <c r="AM42" s="251"/>
      <c r="AN42" s="251"/>
      <c r="AO42" s="251"/>
      <c r="AP42" s="251"/>
      <c r="AQ42" s="251"/>
      <c r="AR42" s="252"/>
      <c r="AS42" s="246"/>
      <c r="AT42" s="247"/>
      <c r="AU42" s="247"/>
      <c r="AV42" s="256"/>
      <c r="AW42" s="253"/>
      <c r="AX42" s="254"/>
      <c r="AY42" s="255"/>
      <c r="AZ42" s="253"/>
      <c r="BA42" s="254"/>
      <c r="BB42" s="255"/>
      <c r="BC42" s="253"/>
      <c r="BD42" s="254"/>
      <c r="BE42" s="255"/>
      <c r="BF42" s="253"/>
      <c r="BG42" s="254"/>
      <c r="BH42" s="255"/>
      <c r="BI42" s="253"/>
      <c r="BJ42" s="254"/>
      <c r="BK42" s="255"/>
      <c r="BL42" s="253"/>
      <c r="BM42" s="254"/>
      <c r="BN42" s="257"/>
      <c r="BO42" s="258"/>
      <c r="BP42" s="254"/>
      <c r="BQ42" s="255"/>
      <c r="BR42" s="253"/>
      <c r="BS42" s="255"/>
      <c r="BT42" s="216"/>
      <c r="BU42" s="223"/>
      <c r="BV42" s="259"/>
      <c r="BW42" s="251"/>
      <c r="BX42" s="251"/>
      <c r="BY42" s="251"/>
      <c r="BZ42" s="251"/>
      <c r="CA42" s="251"/>
      <c r="CB42" s="250"/>
      <c r="CC42" s="252"/>
      <c r="CD42" s="253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7"/>
      <c r="CP42" s="2"/>
      <c r="CQ42" s="2"/>
      <c r="CR42" s="2"/>
      <c r="CS42" s="2"/>
      <c r="CT42" s="2"/>
      <c r="CU42" s="116" t="s">
        <v>161</v>
      </c>
      <c r="CV42" s="2"/>
      <c r="CW42" s="2"/>
      <c r="CX42" s="2"/>
      <c r="CY42" s="2"/>
      <c r="CZ42" s="2"/>
      <c r="DA42" s="2"/>
      <c r="DB42" s="2"/>
      <c r="DC42" s="2"/>
    </row>
    <row r="43" spans="1:107" s="30" customFormat="1" ht="15" customHeight="1" thickBot="1">
      <c r="A43" s="228" t="s">
        <v>216</v>
      </c>
      <c r="B43" s="246"/>
      <c r="C43" s="247"/>
      <c r="D43" s="247"/>
      <c r="E43" s="247"/>
      <c r="F43" s="247"/>
      <c r="G43" s="248"/>
      <c r="H43" s="249"/>
      <c r="I43" s="250"/>
      <c r="J43" s="206"/>
      <c r="K43" s="249"/>
      <c r="L43" s="251"/>
      <c r="M43" s="251"/>
      <c r="N43" s="251"/>
      <c r="O43" s="251"/>
      <c r="P43" s="251"/>
      <c r="Q43" s="252"/>
      <c r="R43" s="246"/>
      <c r="S43" s="247"/>
      <c r="T43" s="248"/>
      <c r="U43" s="249"/>
      <c r="V43" s="251"/>
      <c r="W43" s="250"/>
      <c r="X43" s="246"/>
      <c r="Y43" s="249"/>
      <c r="Z43" s="251"/>
      <c r="AA43" s="252"/>
      <c r="AB43" s="253"/>
      <c r="AC43" s="254"/>
      <c r="AD43" s="254"/>
      <c r="AE43" s="254"/>
      <c r="AF43" s="254"/>
      <c r="AG43" s="254"/>
      <c r="AH43" s="254"/>
      <c r="AI43" s="254"/>
      <c r="AJ43" s="254"/>
      <c r="AK43" s="255"/>
      <c r="AL43" s="249"/>
      <c r="AM43" s="251"/>
      <c r="AN43" s="251"/>
      <c r="AO43" s="251"/>
      <c r="AP43" s="251"/>
      <c r="AQ43" s="251"/>
      <c r="AR43" s="252"/>
      <c r="AS43" s="246"/>
      <c r="AT43" s="247"/>
      <c r="AU43" s="247"/>
      <c r="AV43" s="256"/>
      <c r="AW43" s="253"/>
      <c r="AX43" s="254"/>
      <c r="AY43" s="255"/>
      <c r="AZ43" s="253"/>
      <c r="BA43" s="254"/>
      <c r="BB43" s="255"/>
      <c r="BC43" s="253"/>
      <c r="BD43" s="254"/>
      <c r="BE43" s="255"/>
      <c r="BF43" s="253"/>
      <c r="BG43" s="254"/>
      <c r="BH43" s="255"/>
      <c r="BI43" s="253"/>
      <c r="BJ43" s="254"/>
      <c r="BK43" s="255"/>
      <c r="BL43" s="253"/>
      <c r="BM43" s="254"/>
      <c r="BN43" s="257"/>
      <c r="BO43" s="258"/>
      <c r="BP43" s="254"/>
      <c r="BQ43" s="255"/>
      <c r="BR43" s="253"/>
      <c r="BS43" s="255"/>
      <c r="BT43" s="216"/>
      <c r="BU43" s="223"/>
      <c r="BV43" s="259"/>
      <c r="BW43" s="251"/>
      <c r="BX43" s="251"/>
      <c r="BY43" s="251"/>
      <c r="BZ43" s="251"/>
      <c r="CA43" s="251"/>
      <c r="CB43" s="250"/>
      <c r="CC43" s="252"/>
      <c r="CD43" s="253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7"/>
      <c r="CP43" s="2"/>
      <c r="CQ43" s="2"/>
      <c r="CR43" s="2"/>
      <c r="CS43" s="2"/>
      <c r="CT43" s="2"/>
      <c r="CU43" s="116" t="s">
        <v>161</v>
      </c>
      <c r="CV43" s="2"/>
      <c r="CW43" s="2"/>
      <c r="CX43" s="2"/>
      <c r="CY43" s="2"/>
      <c r="CZ43" s="2"/>
      <c r="DA43" s="2"/>
      <c r="DB43" s="2"/>
      <c r="DC43" s="2"/>
    </row>
    <row r="44" spans="1:107" s="30" customFormat="1" ht="15" customHeight="1" thickBot="1">
      <c r="A44" s="243" t="s">
        <v>217</v>
      </c>
      <c r="B44" s="246"/>
      <c r="C44" s="247"/>
      <c r="D44" s="247"/>
      <c r="E44" s="247"/>
      <c r="F44" s="247"/>
      <c r="G44" s="248"/>
      <c r="H44" s="249"/>
      <c r="I44" s="250"/>
      <c r="J44" s="206"/>
      <c r="K44" s="249"/>
      <c r="L44" s="251"/>
      <c r="M44" s="251"/>
      <c r="N44" s="251"/>
      <c r="O44" s="251"/>
      <c r="P44" s="251"/>
      <c r="Q44" s="252"/>
      <c r="R44" s="246"/>
      <c r="S44" s="247"/>
      <c r="T44" s="248"/>
      <c r="U44" s="249"/>
      <c r="V44" s="251"/>
      <c r="W44" s="250"/>
      <c r="X44" s="246"/>
      <c r="Y44" s="249"/>
      <c r="Z44" s="251"/>
      <c r="AA44" s="252"/>
      <c r="AB44" s="253"/>
      <c r="AC44" s="254"/>
      <c r="AD44" s="254"/>
      <c r="AE44" s="254"/>
      <c r="AF44" s="254"/>
      <c r="AG44" s="254"/>
      <c r="AH44" s="254"/>
      <c r="AI44" s="254"/>
      <c r="AJ44" s="254"/>
      <c r="AK44" s="255"/>
      <c r="AL44" s="249"/>
      <c r="AM44" s="251"/>
      <c r="AN44" s="251"/>
      <c r="AO44" s="251"/>
      <c r="AP44" s="251"/>
      <c r="AQ44" s="251"/>
      <c r="AR44" s="252"/>
      <c r="AS44" s="246"/>
      <c r="AT44" s="247"/>
      <c r="AU44" s="247"/>
      <c r="AV44" s="256"/>
      <c r="AW44" s="253"/>
      <c r="AX44" s="254"/>
      <c r="AY44" s="255"/>
      <c r="AZ44" s="253"/>
      <c r="BA44" s="254"/>
      <c r="BB44" s="255"/>
      <c r="BC44" s="253"/>
      <c r="BD44" s="254"/>
      <c r="BE44" s="255"/>
      <c r="BF44" s="253"/>
      <c r="BG44" s="254"/>
      <c r="BH44" s="255"/>
      <c r="BI44" s="253"/>
      <c r="BJ44" s="254"/>
      <c r="BK44" s="255"/>
      <c r="BL44" s="253"/>
      <c r="BM44" s="254"/>
      <c r="BN44" s="257"/>
      <c r="BO44" s="258"/>
      <c r="BP44" s="254"/>
      <c r="BQ44" s="255"/>
      <c r="BR44" s="253"/>
      <c r="BS44" s="255"/>
      <c r="BT44" s="216"/>
      <c r="BU44" s="223"/>
      <c r="BV44" s="259"/>
      <c r="BW44" s="251"/>
      <c r="BX44" s="251"/>
      <c r="BY44" s="251"/>
      <c r="BZ44" s="251"/>
      <c r="CA44" s="251"/>
      <c r="CB44" s="250"/>
      <c r="CC44" s="252"/>
      <c r="CD44" s="253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7"/>
      <c r="CP44" s="2"/>
      <c r="CQ44" s="2"/>
      <c r="CR44" s="2"/>
      <c r="CS44" s="2"/>
      <c r="CT44" s="2"/>
      <c r="CU44" s="116" t="s">
        <v>161</v>
      </c>
      <c r="CV44" s="2"/>
      <c r="CW44" s="2"/>
      <c r="CX44" s="2"/>
      <c r="CY44" s="2"/>
      <c r="CZ44" s="2"/>
      <c r="DA44" s="2"/>
      <c r="DB44" s="2"/>
      <c r="DC44" s="2"/>
    </row>
    <row r="45" spans="1:107" s="30" customFormat="1" ht="15" customHeight="1" thickBot="1">
      <c r="A45" s="200" t="s">
        <v>218</v>
      </c>
      <c r="B45" s="246"/>
      <c r="C45" s="247"/>
      <c r="D45" s="247"/>
      <c r="E45" s="247"/>
      <c r="F45" s="247"/>
      <c r="G45" s="248"/>
      <c r="H45" s="249"/>
      <c r="I45" s="250"/>
      <c r="J45" s="206"/>
      <c r="K45" s="249"/>
      <c r="L45" s="251"/>
      <c r="M45" s="251"/>
      <c r="N45" s="251"/>
      <c r="O45" s="251"/>
      <c r="P45" s="251"/>
      <c r="Q45" s="252"/>
      <c r="R45" s="246"/>
      <c r="S45" s="247"/>
      <c r="T45" s="248"/>
      <c r="U45" s="249"/>
      <c r="V45" s="251"/>
      <c r="W45" s="250"/>
      <c r="X45" s="246"/>
      <c r="Y45" s="249"/>
      <c r="Z45" s="251"/>
      <c r="AA45" s="252"/>
      <c r="AB45" s="253"/>
      <c r="AC45" s="254"/>
      <c r="AD45" s="254"/>
      <c r="AE45" s="254"/>
      <c r="AF45" s="254"/>
      <c r="AG45" s="254"/>
      <c r="AH45" s="254"/>
      <c r="AI45" s="254"/>
      <c r="AJ45" s="254"/>
      <c r="AK45" s="255"/>
      <c r="AL45" s="249"/>
      <c r="AM45" s="251"/>
      <c r="AN45" s="251"/>
      <c r="AO45" s="251"/>
      <c r="AP45" s="251"/>
      <c r="AQ45" s="251"/>
      <c r="AR45" s="252"/>
      <c r="AS45" s="246"/>
      <c r="AT45" s="247"/>
      <c r="AU45" s="247"/>
      <c r="AV45" s="256"/>
      <c r="AW45" s="253"/>
      <c r="AX45" s="254"/>
      <c r="AY45" s="255"/>
      <c r="AZ45" s="253"/>
      <c r="BA45" s="254"/>
      <c r="BB45" s="255"/>
      <c r="BC45" s="253"/>
      <c r="BD45" s="254"/>
      <c r="BE45" s="255"/>
      <c r="BF45" s="253"/>
      <c r="BG45" s="254"/>
      <c r="BH45" s="255"/>
      <c r="BI45" s="253"/>
      <c r="BJ45" s="254"/>
      <c r="BK45" s="255"/>
      <c r="BL45" s="253"/>
      <c r="BM45" s="254"/>
      <c r="BN45" s="257"/>
      <c r="BO45" s="258"/>
      <c r="BP45" s="254"/>
      <c r="BQ45" s="255"/>
      <c r="BR45" s="253"/>
      <c r="BS45" s="255"/>
      <c r="BT45" s="216"/>
      <c r="BU45" s="223"/>
      <c r="BV45" s="259"/>
      <c r="BW45" s="251"/>
      <c r="BX45" s="251"/>
      <c r="BY45" s="251"/>
      <c r="BZ45" s="251"/>
      <c r="CA45" s="251"/>
      <c r="CB45" s="250"/>
      <c r="CC45" s="252"/>
      <c r="CD45" s="253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7"/>
      <c r="CP45" s="2"/>
      <c r="CQ45" s="2"/>
      <c r="CR45" s="2"/>
      <c r="CS45" s="2"/>
      <c r="CT45" s="2"/>
      <c r="CU45" s="116" t="s">
        <v>161</v>
      </c>
      <c r="CV45" s="2"/>
      <c r="CW45" s="2"/>
      <c r="CX45" s="2"/>
      <c r="CY45" s="2"/>
      <c r="CZ45" s="2"/>
      <c r="DA45" s="2"/>
      <c r="DB45" s="2"/>
      <c r="DC45" s="2"/>
    </row>
    <row r="46" spans="1:107" s="30" customFormat="1" ht="15" customHeight="1" thickBot="1">
      <c r="A46" s="228" t="s">
        <v>219</v>
      </c>
      <c r="B46" s="246"/>
      <c r="C46" s="247"/>
      <c r="D46" s="247"/>
      <c r="E46" s="247"/>
      <c r="F46" s="247"/>
      <c r="G46" s="248"/>
      <c r="H46" s="249"/>
      <c r="I46" s="250"/>
      <c r="J46" s="206"/>
      <c r="K46" s="249"/>
      <c r="L46" s="251"/>
      <c r="M46" s="251"/>
      <c r="N46" s="251"/>
      <c r="O46" s="251"/>
      <c r="P46" s="251"/>
      <c r="Q46" s="252"/>
      <c r="R46" s="246"/>
      <c r="S46" s="247"/>
      <c r="T46" s="248"/>
      <c r="U46" s="249"/>
      <c r="V46" s="251"/>
      <c r="W46" s="250"/>
      <c r="X46" s="246"/>
      <c r="Y46" s="249"/>
      <c r="Z46" s="251"/>
      <c r="AA46" s="252"/>
      <c r="AB46" s="253"/>
      <c r="AC46" s="254"/>
      <c r="AD46" s="254"/>
      <c r="AE46" s="254"/>
      <c r="AF46" s="254"/>
      <c r="AG46" s="254"/>
      <c r="AH46" s="254"/>
      <c r="AI46" s="254"/>
      <c r="AJ46" s="254"/>
      <c r="AK46" s="255"/>
      <c r="AL46" s="249"/>
      <c r="AM46" s="251"/>
      <c r="AN46" s="251"/>
      <c r="AO46" s="251"/>
      <c r="AP46" s="251"/>
      <c r="AQ46" s="251"/>
      <c r="AR46" s="252"/>
      <c r="AS46" s="246"/>
      <c r="AT46" s="247"/>
      <c r="AU46" s="247"/>
      <c r="AV46" s="256"/>
      <c r="AW46" s="253"/>
      <c r="AX46" s="254"/>
      <c r="AY46" s="255"/>
      <c r="AZ46" s="253"/>
      <c r="BA46" s="254"/>
      <c r="BB46" s="255"/>
      <c r="BC46" s="253"/>
      <c r="BD46" s="254"/>
      <c r="BE46" s="255"/>
      <c r="BF46" s="253"/>
      <c r="BG46" s="254"/>
      <c r="BH46" s="255"/>
      <c r="BI46" s="253"/>
      <c r="BJ46" s="254"/>
      <c r="BK46" s="255"/>
      <c r="BL46" s="253"/>
      <c r="BM46" s="254"/>
      <c r="BN46" s="257"/>
      <c r="BO46" s="258"/>
      <c r="BP46" s="254"/>
      <c r="BQ46" s="255"/>
      <c r="BR46" s="253"/>
      <c r="BS46" s="255"/>
      <c r="BT46" s="216"/>
      <c r="BU46" s="223"/>
      <c r="BV46" s="259"/>
      <c r="BW46" s="251"/>
      <c r="BX46" s="251"/>
      <c r="BY46" s="251"/>
      <c r="BZ46" s="251"/>
      <c r="CA46" s="251"/>
      <c r="CB46" s="250"/>
      <c r="CC46" s="252"/>
      <c r="CD46" s="253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7"/>
      <c r="CP46" s="2"/>
      <c r="CQ46" s="2"/>
      <c r="CR46" s="2"/>
      <c r="CS46" s="2"/>
      <c r="CT46" s="2"/>
      <c r="CU46" s="116" t="s">
        <v>161</v>
      </c>
      <c r="CV46" s="2"/>
      <c r="CW46" s="2"/>
      <c r="CX46" s="2"/>
      <c r="CY46" s="2"/>
      <c r="CZ46" s="2"/>
      <c r="DA46" s="2"/>
      <c r="DB46" s="2"/>
      <c r="DC46" s="2"/>
    </row>
    <row r="47" spans="1:107" s="30" customFormat="1" ht="15" customHeight="1" thickBot="1">
      <c r="A47" s="200" t="s">
        <v>220</v>
      </c>
      <c r="B47" s="246"/>
      <c r="C47" s="247"/>
      <c r="D47" s="247"/>
      <c r="E47" s="247"/>
      <c r="F47" s="247"/>
      <c r="G47" s="248"/>
      <c r="H47" s="249"/>
      <c r="I47" s="250"/>
      <c r="J47" s="206"/>
      <c r="K47" s="249"/>
      <c r="L47" s="251"/>
      <c r="M47" s="251"/>
      <c r="N47" s="251"/>
      <c r="O47" s="251"/>
      <c r="P47" s="251"/>
      <c r="Q47" s="252"/>
      <c r="R47" s="246"/>
      <c r="S47" s="247"/>
      <c r="T47" s="248"/>
      <c r="U47" s="249"/>
      <c r="V47" s="251"/>
      <c r="W47" s="250"/>
      <c r="X47" s="246"/>
      <c r="Y47" s="249"/>
      <c r="Z47" s="251"/>
      <c r="AA47" s="252"/>
      <c r="AB47" s="253"/>
      <c r="AC47" s="254"/>
      <c r="AD47" s="254"/>
      <c r="AE47" s="254"/>
      <c r="AF47" s="254"/>
      <c r="AG47" s="254"/>
      <c r="AH47" s="254"/>
      <c r="AI47" s="254"/>
      <c r="AJ47" s="254"/>
      <c r="AK47" s="255"/>
      <c r="AL47" s="249"/>
      <c r="AM47" s="251"/>
      <c r="AN47" s="251"/>
      <c r="AO47" s="251"/>
      <c r="AP47" s="251"/>
      <c r="AQ47" s="251"/>
      <c r="AR47" s="252"/>
      <c r="AS47" s="246"/>
      <c r="AT47" s="247"/>
      <c r="AU47" s="247"/>
      <c r="AV47" s="256"/>
      <c r="AW47" s="253"/>
      <c r="AX47" s="254"/>
      <c r="AY47" s="255"/>
      <c r="AZ47" s="253"/>
      <c r="BA47" s="254"/>
      <c r="BB47" s="255"/>
      <c r="BC47" s="253"/>
      <c r="BD47" s="254"/>
      <c r="BE47" s="255"/>
      <c r="BF47" s="253"/>
      <c r="BG47" s="254"/>
      <c r="BH47" s="255"/>
      <c r="BI47" s="253"/>
      <c r="BJ47" s="254"/>
      <c r="BK47" s="255"/>
      <c r="BL47" s="253"/>
      <c r="BM47" s="254"/>
      <c r="BN47" s="257"/>
      <c r="BO47" s="258"/>
      <c r="BP47" s="254"/>
      <c r="BQ47" s="255"/>
      <c r="BR47" s="253"/>
      <c r="BS47" s="255"/>
      <c r="BT47" s="216"/>
      <c r="BU47" s="223"/>
      <c r="BV47" s="259"/>
      <c r="BW47" s="251"/>
      <c r="BX47" s="251"/>
      <c r="BY47" s="251"/>
      <c r="BZ47" s="251"/>
      <c r="CA47" s="251"/>
      <c r="CB47" s="250"/>
      <c r="CC47" s="252"/>
      <c r="CD47" s="253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7"/>
      <c r="CP47" s="2"/>
      <c r="CQ47" s="2"/>
      <c r="CR47" s="2"/>
      <c r="CS47" s="2"/>
      <c r="CT47" s="2"/>
      <c r="CU47" s="116" t="s">
        <v>161</v>
      </c>
      <c r="CV47" s="2"/>
      <c r="CW47" s="2"/>
      <c r="CX47" s="2"/>
      <c r="CY47" s="2"/>
      <c r="CZ47" s="2"/>
      <c r="DA47" s="2"/>
      <c r="DB47" s="2"/>
      <c r="DC47" s="2"/>
    </row>
    <row r="48" spans="1:107" s="30" customFormat="1" ht="15" customHeight="1" thickBot="1">
      <c r="A48" s="228" t="s">
        <v>221</v>
      </c>
      <c r="B48" s="246"/>
      <c r="C48" s="247"/>
      <c r="D48" s="247"/>
      <c r="E48" s="247"/>
      <c r="F48" s="247"/>
      <c r="G48" s="248"/>
      <c r="H48" s="249"/>
      <c r="I48" s="250"/>
      <c r="J48" s="206"/>
      <c r="K48" s="249"/>
      <c r="L48" s="251"/>
      <c r="M48" s="251"/>
      <c r="N48" s="251"/>
      <c r="O48" s="251"/>
      <c r="P48" s="251"/>
      <c r="Q48" s="252"/>
      <c r="R48" s="246"/>
      <c r="S48" s="247"/>
      <c r="T48" s="248"/>
      <c r="U48" s="249"/>
      <c r="V48" s="251"/>
      <c r="W48" s="250"/>
      <c r="X48" s="246"/>
      <c r="Y48" s="249"/>
      <c r="Z48" s="251"/>
      <c r="AA48" s="252"/>
      <c r="AB48" s="253"/>
      <c r="AC48" s="254"/>
      <c r="AD48" s="254"/>
      <c r="AE48" s="254"/>
      <c r="AF48" s="254"/>
      <c r="AG48" s="254"/>
      <c r="AH48" s="254"/>
      <c r="AI48" s="254"/>
      <c r="AJ48" s="254"/>
      <c r="AK48" s="255"/>
      <c r="AL48" s="249"/>
      <c r="AM48" s="251"/>
      <c r="AN48" s="251"/>
      <c r="AO48" s="251"/>
      <c r="AP48" s="251"/>
      <c r="AQ48" s="251"/>
      <c r="AR48" s="252"/>
      <c r="AS48" s="246"/>
      <c r="AT48" s="247"/>
      <c r="AU48" s="247"/>
      <c r="AV48" s="256"/>
      <c r="AW48" s="253"/>
      <c r="AX48" s="254"/>
      <c r="AY48" s="255"/>
      <c r="AZ48" s="253"/>
      <c r="BA48" s="254"/>
      <c r="BB48" s="255"/>
      <c r="BC48" s="253"/>
      <c r="BD48" s="254"/>
      <c r="BE48" s="255"/>
      <c r="BF48" s="253"/>
      <c r="BG48" s="254"/>
      <c r="BH48" s="255"/>
      <c r="BI48" s="253"/>
      <c r="BJ48" s="254"/>
      <c r="BK48" s="255"/>
      <c r="BL48" s="253"/>
      <c r="BM48" s="254"/>
      <c r="BN48" s="257"/>
      <c r="BO48" s="258"/>
      <c r="BP48" s="254"/>
      <c r="BQ48" s="255"/>
      <c r="BR48" s="253"/>
      <c r="BS48" s="255"/>
      <c r="BT48" s="216"/>
      <c r="BU48" s="223"/>
      <c r="BV48" s="259"/>
      <c r="BW48" s="251"/>
      <c r="BX48" s="251"/>
      <c r="BY48" s="251"/>
      <c r="BZ48" s="251"/>
      <c r="CA48" s="251"/>
      <c r="CB48" s="250"/>
      <c r="CC48" s="252"/>
      <c r="CD48" s="253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7"/>
      <c r="CP48" s="2"/>
      <c r="CQ48" s="2"/>
      <c r="CR48" s="2"/>
      <c r="CS48" s="2"/>
      <c r="CT48" s="2"/>
      <c r="CU48" s="116" t="s">
        <v>161</v>
      </c>
      <c r="CV48" s="2"/>
      <c r="CW48" s="2"/>
      <c r="CX48" s="2"/>
      <c r="CY48" s="2"/>
      <c r="CZ48" s="2"/>
      <c r="DA48" s="2"/>
      <c r="DB48" s="2"/>
      <c r="DC48" s="2"/>
    </row>
    <row r="49" spans="1:107" s="30" customFormat="1" ht="15" customHeight="1" thickBot="1">
      <c r="A49" s="243" t="s">
        <v>222</v>
      </c>
      <c r="B49" s="246"/>
      <c r="C49" s="247"/>
      <c r="D49" s="247"/>
      <c r="E49" s="247"/>
      <c r="F49" s="247"/>
      <c r="G49" s="248"/>
      <c r="H49" s="249"/>
      <c r="I49" s="250"/>
      <c r="J49" s="206"/>
      <c r="K49" s="249"/>
      <c r="L49" s="251"/>
      <c r="M49" s="251"/>
      <c r="N49" s="251"/>
      <c r="O49" s="251"/>
      <c r="P49" s="251"/>
      <c r="Q49" s="252"/>
      <c r="R49" s="246"/>
      <c r="S49" s="247"/>
      <c r="T49" s="248"/>
      <c r="U49" s="249"/>
      <c r="V49" s="251"/>
      <c r="W49" s="250"/>
      <c r="X49" s="246"/>
      <c r="Y49" s="249"/>
      <c r="Z49" s="251"/>
      <c r="AA49" s="252"/>
      <c r="AB49" s="253"/>
      <c r="AC49" s="254"/>
      <c r="AD49" s="254"/>
      <c r="AE49" s="254"/>
      <c r="AF49" s="254"/>
      <c r="AG49" s="254"/>
      <c r="AH49" s="254"/>
      <c r="AI49" s="254"/>
      <c r="AJ49" s="254"/>
      <c r="AK49" s="255"/>
      <c r="AL49" s="249"/>
      <c r="AM49" s="251"/>
      <c r="AN49" s="251"/>
      <c r="AO49" s="251"/>
      <c r="AP49" s="251"/>
      <c r="AQ49" s="251"/>
      <c r="AR49" s="252"/>
      <c r="AS49" s="246"/>
      <c r="AT49" s="247"/>
      <c r="AU49" s="247"/>
      <c r="AV49" s="256"/>
      <c r="AW49" s="253"/>
      <c r="AX49" s="254"/>
      <c r="AY49" s="255"/>
      <c r="AZ49" s="253"/>
      <c r="BA49" s="254"/>
      <c r="BB49" s="255"/>
      <c r="BC49" s="253"/>
      <c r="BD49" s="254"/>
      <c r="BE49" s="255"/>
      <c r="BF49" s="253"/>
      <c r="BG49" s="254"/>
      <c r="BH49" s="255"/>
      <c r="BI49" s="253"/>
      <c r="BJ49" s="254"/>
      <c r="BK49" s="255"/>
      <c r="BL49" s="253"/>
      <c r="BM49" s="254"/>
      <c r="BN49" s="257"/>
      <c r="BO49" s="258"/>
      <c r="BP49" s="254"/>
      <c r="BQ49" s="255"/>
      <c r="BR49" s="253"/>
      <c r="BS49" s="255"/>
      <c r="BT49" s="216"/>
      <c r="BU49" s="223"/>
      <c r="BV49" s="259"/>
      <c r="BW49" s="251"/>
      <c r="BX49" s="251"/>
      <c r="BY49" s="251"/>
      <c r="BZ49" s="251"/>
      <c r="CA49" s="251"/>
      <c r="CB49" s="250"/>
      <c r="CC49" s="252"/>
      <c r="CD49" s="253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7"/>
      <c r="CP49" s="2"/>
      <c r="CQ49" s="2"/>
      <c r="CR49" s="2"/>
      <c r="CS49" s="2"/>
      <c r="CT49" s="2"/>
      <c r="CU49" s="116" t="s">
        <v>161</v>
      </c>
      <c r="CV49" s="2"/>
      <c r="CW49" s="2"/>
      <c r="CX49" s="2"/>
      <c r="CY49" s="2"/>
      <c r="CZ49" s="2"/>
      <c r="DA49" s="2"/>
      <c r="DB49" s="2"/>
      <c r="DC49" s="2"/>
    </row>
    <row r="50" spans="1:107" s="30" customFormat="1" ht="15" customHeight="1" thickBot="1">
      <c r="A50" s="200" t="s">
        <v>223</v>
      </c>
      <c r="B50" s="246"/>
      <c r="C50" s="247"/>
      <c r="D50" s="247"/>
      <c r="E50" s="247"/>
      <c r="F50" s="247"/>
      <c r="G50" s="248"/>
      <c r="H50" s="249"/>
      <c r="I50" s="250"/>
      <c r="J50" s="206"/>
      <c r="K50" s="249"/>
      <c r="L50" s="251"/>
      <c r="M50" s="251"/>
      <c r="N50" s="251"/>
      <c r="O50" s="251"/>
      <c r="P50" s="251"/>
      <c r="Q50" s="252"/>
      <c r="R50" s="246"/>
      <c r="S50" s="247"/>
      <c r="T50" s="248"/>
      <c r="U50" s="249"/>
      <c r="V50" s="251"/>
      <c r="W50" s="250"/>
      <c r="X50" s="246"/>
      <c r="Y50" s="249"/>
      <c r="Z50" s="251"/>
      <c r="AA50" s="252"/>
      <c r="AB50" s="253"/>
      <c r="AC50" s="254"/>
      <c r="AD50" s="254"/>
      <c r="AE50" s="254"/>
      <c r="AF50" s="254"/>
      <c r="AG50" s="254"/>
      <c r="AH50" s="254"/>
      <c r="AI50" s="254"/>
      <c r="AJ50" s="254"/>
      <c r="AK50" s="255"/>
      <c r="AL50" s="249"/>
      <c r="AM50" s="251"/>
      <c r="AN50" s="251"/>
      <c r="AO50" s="251"/>
      <c r="AP50" s="251"/>
      <c r="AQ50" s="251"/>
      <c r="AR50" s="252"/>
      <c r="AS50" s="246"/>
      <c r="AT50" s="247"/>
      <c r="AU50" s="247"/>
      <c r="AV50" s="256"/>
      <c r="AW50" s="253"/>
      <c r="AX50" s="254"/>
      <c r="AY50" s="255"/>
      <c r="AZ50" s="253"/>
      <c r="BA50" s="254"/>
      <c r="BB50" s="255"/>
      <c r="BC50" s="253"/>
      <c r="BD50" s="254"/>
      <c r="BE50" s="255"/>
      <c r="BF50" s="253"/>
      <c r="BG50" s="254"/>
      <c r="BH50" s="255"/>
      <c r="BI50" s="253"/>
      <c r="BJ50" s="254"/>
      <c r="BK50" s="255"/>
      <c r="BL50" s="253"/>
      <c r="BM50" s="254"/>
      <c r="BN50" s="257"/>
      <c r="BO50" s="258"/>
      <c r="BP50" s="254"/>
      <c r="BQ50" s="255"/>
      <c r="BR50" s="253"/>
      <c r="BS50" s="255"/>
      <c r="BT50" s="216"/>
      <c r="BU50" s="223"/>
      <c r="BV50" s="259"/>
      <c r="BW50" s="251"/>
      <c r="BX50" s="251"/>
      <c r="BY50" s="251"/>
      <c r="BZ50" s="251"/>
      <c r="CA50" s="251"/>
      <c r="CB50" s="250"/>
      <c r="CC50" s="252"/>
      <c r="CD50" s="253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7"/>
      <c r="CP50" s="2"/>
      <c r="CQ50" s="2"/>
      <c r="CR50" s="2"/>
      <c r="CS50" s="2"/>
      <c r="CT50" s="2"/>
      <c r="CU50" s="116" t="s">
        <v>161</v>
      </c>
      <c r="CV50" s="2"/>
      <c r="CW50" s="2"/>
      <c r="CX50" s="2"/>
      <c r="CY50" s="2"/>
      <c r="CZ50" s="2"/>
      <c r="DA50" s="2"/>
      <c r="DB50" s="2"/>
      <c r="DC50" s="2"/>
    </row>
    <row r="51" spans="1:107" s="30" customFormat="1" ht="15" customHeight="1" thickBot="1">
      <c r="A51" s="228" t="s">
        <v>224</v>
      </c>
      <c r="B51" s="246"/>
      <c r="C51" s="247"/>
      <c r="D51" s="247"/>
      <c r="E51" s="247"/>
      <c r="F51" s="247"/>
      <c r="G51" s="248"/>
      <c r="H51" s="249"/>
      <c r="I51" s="250"/>
      <c r="J51" s="206"/>
      <c r="K51" s="249"/>
      <c r="L51" s="251"/>
      <c r="M51" s="251"/>
      <c r="N51" s="251"/>
      <c r="O51" s="251"/>
      <c r="P51" s="251"/>
      <c r="Q51" s="252"/>
      <c r="R51" s="246"/>
      <c r="S51" s="247"/>
      <c r="T51" s="248"/>
      <c r="U51" s="249"/>
      <c r="V51" s="251"/>
      <c r="W51" s="250"/>
      <c r="X51" s="246"/>
      <c r="Y51" s="249"/>
      <c r="Z51" s="251"/>
      <c r="AA51" s="252"/>
      <c r="AB51" s="253"/>
      <c r="AC51" s="254"/>
      <c r="AD51" s="254"/>
      <c r="AE51" s="254"/>
      <c r="AF51" s="254"/>
      <c r="AG51" s="254"/>
      <c r="AH51" s="254"/>
      <c r="AI51" s="254"/>
      <c r="AJ51" s="254"/>
      <c r="AK51" s="255"/>
      <c r="AL51" s="249"/>
      <c r="AM51" s="251"/>
      <c r="AN51" s="251"/>
      <c r="AO51" s="251"/>
      <c r="AP51" s="251"/>
      <c r="AQ51" s="251"/>
      <c r="AR51" s="252"/>
      <c r="AS51" s="246"/>
      <c r="AT51" s="247"/>
      <c r="AU51" s="247"/>
      <c r="AV51" s="256"/>
      <c r="AW51" s="253"/>
      <c r="AX51" s="254"/>
      <c r="AY51" s="255"/>
      <c r="AZ51" s="253"/>
      <c r="BA51" s="254"/>
      <c r="BB51" s="255"/>
      <c r="BC51" s="253"/>
      <c r="BD51" s="254"/>
      <c r="BE51" s="255"/>
      <c r="BF51" s="253"/>
      <c r="BG51" s="254"/>
      <c r="BH51" s="255"/>
      <c r="BI51" s="253"/>
      <c r="BJ51" s="254"/>
      <c r="BK51" s="255"/>
      <c r="BL51" s="253"/>
      <c r="BM51" s="254"/>
      <c r="BN51" s="257"/>
      <c r="BO51" s="258"/>
      <c r="BP51" s="254"/>
      <c r="BQ51" s="255"/>
      <c r="BR51" s="253"/>
      <c r="BS51" s="255"/>
      <c r="BT51" s="216"/>
      <c r="BU51" s="223"/>
      <c r="BV51" s="259"/>
      <c r="BW51" s="251"/>
      <c r="BX51" s="251"/>
      <c r="BY51" s="251"/>
      <c r="BZ51" s="251"/>
      <c r="CA51" s="251"/>
      <c r="CB51" s="250"/>
      <c r="CC51" s="252"/>
      <c r="CD51" s="253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7"/>
      <c r="CP51" s="2"/>
      <c r="CQ51" s="2"/>
      <c r="CR51" s="2"/>
      <c r="CS51" s="2"/>
      <c r="CT51" s="2"/>
      <c r="CU51" s="116" t="s">
        <v>161</v>
      </c>
      <c r="CV51" s="2"/>
      <c r="CW51" s="2"/>
      <c r="CX51" s="2"/>
      <c r="CY51" s="2"/>
      <c r="CZ51" s="2"/>
      <c r="DA51" s="2"/>
      <c r="DB51" s="2"/>
      <c r="DC51" s="2"/>
    </row>
    <row r="52" spans="1:107" s="30" customFormat="1" ht="15" customHeight="1" thickBot="1">
      <c r="A52" s="243" t="s">
        <v>225</v>
      </c>
      <c r="B52" s="246"/>
      <c r="C52" s="247"/>
      <c r="D52" s="247"/>
      <c r="E52" s="247"/>
      <c r="F52" s="247"/>
      <c r="G52" s="248"/>
      <c r="H52" s="249"/>
      <c r="I52" s="250"/>
      <c r="J52" s="206"/>
      <c r="K52" s="249"/>
      <c r="L52" s="251"/>
      <c r="M52" s="251"/>
      <c r="N52" s="251"/>
      <c r="O52" s="251"/>
      <c r="P52" s="251"/>
      <c r="Q52" s="252"/>
      <c r="R52" s="246"/>
      <c r="S52" s="247"/>
      <c r="T52" s="248"/>
      <c r="U52" s="249"/>
      <c r="V52" s="251"/>
      <c r="W52" s="250"/>
      <c r="X52" s="246"/>
      <c r="Y52" s="249"/>
      <c r="Z52" s="251"/>
      <c r="AA52" s="252"/>
      <c r="AB52" s="253"/>
      <c r="AC52" s="254"/>
      <c r="AD52" s="254"/>
      <c r="AE52" s="254"/>
      <c r="AF52" s="254"/>
      <c r="AG52" s="254"/>
      <c r="AH52" s="254"/>
      <c r="AI52" s="254"/>
      <c r="AJ52" s="254"/>
      <c r="AK52" s="255"/>
      <c r="AL52" s="249"/>
      <c r="AM52" s="251"/>
      <c r="AN52" s="251"/>
      <c r="AO52" s="251"/>
      <c r="AP52" s="251"/>
      <c r="AQ52" s="251"/>
      <c r="AR52" s="252"/>
      <c r="AS52" s="246"/>
      <c r="AT52" s="247"/>
      <c r="AU52" s="247"/>
      <c r="AV52" s="256"/>
      <c r="AW52" s="253"/>
      <c r="AX52" s="254"/>
      <c r="AY52" s="255"/>
      <c r="AZ52" s="253"/>
      <c r="BA52" s="254"/>
      <c r="BB52" s="255"/>
      <c r="BC52" s="253"/>
      <c r="BD52" s="254"/>
      <c r="BE52" s="255"/>
      <c r="BF52" s="253"/>
      <c r="BG52" s="254"/>
      <c r="BH52" s="255"/>
      <c r="BI52" s="253"/>
      <c r="BJ52" s="254"/>
      <c r="BK52" s="255"/>
      <c r="BL52" s="253"/>
      <c r="BM52" s="254"/>
      <c r="BN52" s="257"/>
      <c r="BO52" s="258"/>
      <c r="BP52" s="254"/>
      <c r="BQ52" s="255"/>
      <c r="BR52" s="253"/>
      <c r="BS52" s="255"/>
      <c r="BT52" s="216"/>
      <c r="BU52" s="223"/>
      <c r="BV52" s="259"/>
      <c r="BW52" s="251"/>
      <c r="BX52" s="251"/>
      <c r="BY52" s="251"/>
      <c r="BZ52" s="251"/>
      <c r="CA52" s="251"/>
      <c r="CB52" s="250"/>
      <c r="CC52" s="252"/>
      <c r="CD52" s="253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7"/>
      <c r="CP52" s="2"/>
      <c r="CQ52" s="2"/>
      <c r="CR52" s="2"/>
      <c r="CS52" s="2"/>
      <c r="CT52" s="2"/>
      <c r="CU52" s="116" t="s">
        <v>161</v>
      </c>
      <c r="CV52" s="2"/>
      <c r="CW52" s="2"/>
      <c r="CX52" s="2"/>
      <c r="CY52" s="2"/>
      <c r="CZ52" s="2"/>
      <c r="DA52" s="2"/>
      <c r="DB52" s="2"/>
      <c r="DC52" s="2"/>
    </row>
    <row r="53" spans="1:107" s="30" customFormat="1" ht="15" customHeight="1" thickBot="1">
      <c r="A53" s="200" t="s">
        <v>226</v>
      </c>
      <c r="B53" s="246"/>
      <c r="C53" s="247"/>
      <c r="D53" s="247"/>
      <c r="E53" s="247"/>
      <c r="F53" s="247"/>
      <c r="G53" s="248"/>
      <c r="H53" s="249"/>
      <c r="I53" s="250"/>
      <c r="J53" s="206"/>
      <c r="K53" s="249"/>
      <c r="L53" s="251"/>
      <c r="M53" s="251"/>
      <c r="N53" s="251"/>
      <c r="O53" s="251"/>
      <c r="P53" s="251"/>
      <c r="Q53" s="252"/>
      <c r="R53" s="246"/>
      <c r="S53" s="247"/>
      <c r="T53" s="248"/>
      <c r="U53" s="249"/>
      <c r="V53" s="251"/>
      <c r="W53" s="250"/>
      <c r="X53" s="246"/>
      <c r="Y53" s="249"/>
      <c r="Z53" s="251"/>
      <c r="AA53" s="252"/>
      <c r="AB53" s="253"/>
      <c r="AC53" s="254"/>
      <c r="AD53" s="254"/>
      <c r="AE53" s="254"/>
      <c r="AF53" s="254"/>
      <c r="AG53" s="254"/>
      <c r="AH53" s="254"/>
      <c r="AI53" s="254"/>
      <c r="AJ53" s="254"/>
      <c r="AK53" s="255"/>
      <c r="AL53" s="249"/>
      <c r="AM53" s="251"/>
      <c r="AN53" s="251"/>
      <c r="AO53" s="251"/>
      <c r="AP53" s="251"/>
      <c r="AQ53" s="251"/>
      <c r="AR53" s="252"/>
      <c r="AS53" s="246"/>
      <c r="AT53" s="247"/>
      <c r="AU53" s="247"/>
      <c r="AV53" s="256"/>
      <c r="AW53" s="253"/>
      <c r="AX53" s="254"/>
      <c r="AY53" s="255"/>
      <c r="AZ53" s="253"/>
      <c r="BA53" s="254"/>
      <c r="BB53" s="255"/>
      <c r="BC53" s="253"/>
      <c r="BD53" s="254"/>
      <c r="BE53" s="255"/>
      <c r="BF53" s="253"/>
      <c r="BG53" s="254"/>
      <c r="BH53" s="255"/>
      <c r="BI53" s="253"/>
      <c r="BJ53" s="254"/>
      <c r="BK53" s="255"/>
      <c r="BL53" s="253"/>
      <c r="BM53" s="254"/>
      <c r="BN53" s="257"/>
      <c r="BO53" s="258"/>
      <c r="BP53" s="254"/>
      <c r="BQ53" s="255"/>
      <c r="BR53" s="253"/>
      <c r="BS53" s="255"/>
      <c r="BT53" s="216"/>
      <c r="BU53" s="223"/>
      <c r="BV53" s="259"/>
      <c r="BW53" s="251"/>
      <c r="BX53" s="251"/>
      <c r="BY53" s="251"/>
      <c r="BZ53" s="251"/>
      <c r="CA53" s="251"/>
      <c r="CB53" s="250"/>
      <c r="CC53" s="252"/>
      <c r="CD53" s="253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7"/>
      <c r="CP53" s="2"/>
      <c r="CQ53" s="2"/>
      <c r="CR53" s="2"/>
      <c r="CS53" s="2"/>
      <c r="CT53" s="2"/>
      <c r="CU53" s="116" t="s">
        <v>161</v>
      </c>
      <c r="CV53" s="2"/>
      <c r="CW53" s="2"/>
      <c r="CX53" s="2"/>
      <c r="CY53" s="2"/>
      <c r="CZ53" s="2"/>
      <c r="DA53" s="2"/>
      <c r="DB53" s="2"/>
      <c r="DC53" s="2"/>
    </row>
    <row r="54" spans="1:107" s="30" customFormat="1" ht="15" customHeight="1" thickBot="1">
      <c r="A54" s="228" t="s">
        <v>227</v>
      </c>
      <c r="B54" s="246"/>
      <c r="C54" s="247"/>
      <c r="D54" s="247"/>
      <c r="E54" s="247"/>
      <c r="F54" s="247"/>
      <c r="G54" s="248"/>
      <c r="H54" s="249"/>
      <c r="I54" s="250"/>
      <c r="J54" s="206"/>
      <c r="K54" s="249"/>
      <c r="L54" s="251"/>
      <c r="M54" s="251"/>
      <c r="N54" s="251"/>
      <c r="O54" s="251"/>
      <c r="P54" s="251"/>
      <c r="Q54" s="252"/>
      <c r="R54" s="246"/>
      <c r="S54" s="247"/>
      <c r="T54" s="248"/>
      <c r="U54" s="249"/>
      <c r="V54" s="251"/>
      <c r="W54" s="250"/>
      <c r="X54" s="246"/>
      <c r="Y54" s="249"/>
      <c r="Z54" s="251"/>
      <c r="AA54" s="252"/>
      <c r="AB54" s="253"/>
      <c r="AC54" s="254"/>
      <c r="AD54" s="254"/>
      <c r="AE54" s="254"/>
      <c r="AF54" s="254"/>
      <c r="AG54" s="254"/>
      <c r="AH54" s="254"/>
      <c r="AI54" s="254"/>
      <c r="AJ54" s="254"/>
      <c r="AK54" s="255"/>
      <c r="AL54" s="249"/>
      <c r="AM54" s="251"/>
      <c r="AN54" s="251"/>
      <c r="AO54" s="251"/>
      <c r="AP54" s="251"/>
      <c r="AQ54" s="251"/>
      <c r="AR54" s="252"/>
      <c r="AS54" s="246"/>
      <c r="AT54" s="247"/>
      <c r="AU54" s="247"/>
      <c r="AV54" s="256"/>
      <c r="AW54" s="253"/>
      <c r="AX54" s="254"/>
      <c r="AY54" s="255"/>
      <c r="AZ54" s="253"/>
      <c r="BA54" s="254"/>
      <c r="BB54" s="255"/>
      <c r="BC54" s="253"/>
      <c r="BD54" s="254"/>
      <c r="BE54" s="255"/>
      <c r="BF54" s="253"/>
      <c r="BG54" s="254"/>
      <c r="BH54" s="255"/>
      <c r="BI54" s="253"/>
      <c r="BJ54" s="254"/>
      <c r="BK54" s="255"/>
      <c r="BL54" s="253"/>
      <c r="BM54" s="254"/>
      <c r="BN54" s="257"/>
      <c r="BO54" s="258"/>
      <c r="BP54" s="254"/>
      <c r="BQ54" s="255"/>
      <c r="BR54" s="253"/>
      <c r="BS54" s="255"/>
      <c r="BT54" s="216"/>
      <c r="BU54" s="223"/>
      <c r="BV54" s="259"/>
      <c r="BW54" s="251"/>
      <c r="BX54" s="251"/>
      <c r="BY54" s="251"/>
      <c r="BZ54" s="251"/>
      <c r="CA54" s="251"/>
      <c r="CB54" s="250"/>
      <c r="CC54" s="252"/>
      <c r="CD54" s="253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7"/>
      <c r="CP54" s="2"/>
      <c r="CQ54" s="2"/>
      <c r="CR54" s="2"/>
      <c r="CS54" s="2"/>
      <c r="CT54" s="2"/>
      <c r="CU54" s="116" t="s">
        <v>161</v>
      </c>
      <c r="CV54" s="2"/>
      <c r="CW54" s="2"/>
      <c r="CX54" s="2"/>
      <c r="CY54" s="2"/>
      <c r="CZ54" s="2"/>
      <c r="DA54" s="2"/>
      <c r="DB54" s="2"/>
      <c r="DC54" s="2"/>
    </row>
    <row r="55" spans="1:107" s="30" customFormat="1" ht="15" customHeight="1" thickBot="1">
      <c r="A55" s="243" t="s">
        <v>228</v>
      </c>
      <c r="B55" s="246"/>
      <c r="C55" s="247"/>
      <c r="D55" s="247"/>
      <c r="E55" s="247"/>
      <c r="F55" s="247"/>
      <c r="G55" s="248"/>
      <c r="H55" s="249"/>
      <c r="I55" s="250"/>
      <c r="J55" s="206"/>
      <c r="K55" s="249"/>
      <c r="L55" s="251"/>
      <c r="M55" s="251"/>
      <c r="N55" s="251"/>
      <c r="O55" s="251"/>
      <c r="P55" s="251"/>
      <c r="Q55" s="252"/>
      <c r="R55" s="246"/>
      <c r="S55" s="247"/>
      <c r="T55" s="248"/>
      <c r="U55" s="249"/>
      <c r="V55" s="251"/>
      <c r="W55" s="250"/>
      <c r="X55" s="246"/>
      <c r="Y55" s="249"/>
      <c r="Z55" s="251"/>
      <c r="AA55" s="252"/>
      <c r="AB55" s="253"/>
      <c r="AC55" s="254"/>
      <c r="AD55" s="254"/>
      <c r="AE55" s="254"/>
      <c r="AF55" s="254"/>
      <c r="AG55" s="254"/>
      <c r="AH55" s="254"/>
      <c r="AI55" s="254"/>
      <c r="AJ55" s="254"/>
      <c r="AK55" s="255"/>
      <c r="AL55" s="249"/>
      <c r="AM55" s="251"/>
      <c r="AN55" s="251"/>
      <c r="AO55" s="251"/>
      <c r="AP55" s="251"/>
      <c r="AQ55" s="251"/>
      <c r="AR55" s="252"/>
      <c r="AS55" s="246"/>
      <c r="AT55" s="247"/>
      <c r="AU55" s="247"/>
      <c r="AV55" s="256"/>
      <c r="AW55" s="253"/>
      <c r="AX55" s="254"/>
      <c r="AY55" s="255"/>
      <c r="AZ55" s="253"/>
      <c r="BA55" s="254"/>
      <c r="BB55" s="255"/>
      <c r="BC55" s="253"/>
      <c r="BD55" s="254"/>
      <c r="BE55" s="255"/>
      <c r="BF55" s="253"/>
      <c r="BG55" s="254"/>
      <c r="BH55" s="255"/>
      <c r="BI55" s="253"/>
      <c r="BJ55" s="254"/>
      <c r="BK55" s="255"/>
      <c r="BL55" s="253"/>
      <c r="BM55" s="254"/>
      <c r="BN55" s="257"/>
      <c r="BO55" s="258"/>
      <c r="BP55" s="254"/>
      <c r="BQ55" s="255"/>
      <c r="BR55" s="253"/>
      <c r="BS55" s="255"/>
      <c r="BT55" s="216"/>
      <c r="BU55" s="223"/>
      <c r="BV55" s="259"/>
      <c r="BW55" s="251"/>
      <c r="BX55" s="251"/>
      <c r="BY55" s="251"/>
      <c r="BZ55" s="251"/>
      <c r="CA55" s="251"/>
      <c r="CB55" s="250"/>
      <c r="CC55" s="252"/>
      <c r="CD55" s="253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7"/>
      <c r="CP55" s="2"/>
      <c r="CQ55" s="2"/>
      <c r="CR55" s="2"/>
      <c r="CS55" s="2"/>
      <c r="CT55" s="2"/>
      <c r="CU55" s="116" t="s">
        <v>161</v>
      </c>
      <c r="CV55" s="2"/>
      <c r="CW55" s="2"/>
      <c r="CX55" s="2"/>
      <c r="CY55" s="2"/>
      <c r="CZ55" s="2"/>
      <c r="DA55" s="2"/>
      <c r="DB55" s="2"/>
      <c r="DC55" s="2"/>
    </row>
    <row r="56" spans="1:107" s="30" customFormat="1" ht="15" customHeight="1" thickBot="1">
      <c r="A56" s="200" t="s">
        <v>229</v>
      </c>
      <c r="B56" s="246"/>
      <c r="C56" s="247"/>
      <c r="D56" s="247"/>
      <c r="E56" s="247"/>
      <c r="F56" s="247"/>
      <c r="G56" s="248"/>
      <c r="H56" s="249"/>
      <c r="I56" s="250"/>
      <c r="J56" s="206"/>
      <c r="K56" s="249"/>
      <c r="L56" s="251"/>
      <c r="M56" s="251"/>
      <c r="N56" s="251"/>
      <c r="O56" s="251"/>
      <c r="P56" s="251"/>
      <c r="Q56" s="252"/>
      <c r="R56" s="246"/>
      <c r="S56" s="247"/>
      <c r="T56" s="248"/>
      <c r="U56" s="249"/>
      <c r="V56" s="251"/>
      <c r="W56" s="250"/>
      <c r="X56" s="246"/>
      <c r="Y56" s="249"/>
      <c r="Z56" s="251"/>
      <c r="AA56" s="252"/>
      <c r="AB56" s="253"/>
      <c r="AC56" s="254"/>
      <c r="AD56" s="254"/>
      <c r="AE56" s="254"/>
      <c r="AF56" s="254"/>
      <c r="AG56" s="254"/>
      <c r="AH56" s="254"/>
      <c r="AI56" s="254"/>
      <c r="AJ56" s="254"/>
      <c r="AK56" s="255"/>
      <c r="AL56" s="249"/>
      <c r="AM56" s="251"/>
      <c r="AN56" s="251"/>
      <c r="AO56" s="251"/>
      <c r="AP56" s="251"/>
      <c r="AQ56" s="251"/>
      <c r="AR56" s="252"/>
      <c r="AS56" s="246"/>
      <c r="AT56" s="247"/>
      <c r="AU56" s="247"/>
      <c r="AV56" s="256"/>
      <c r="AW56" s="253"/>
      <c r="AX56" s="254"/>
      <c r="AY56" s="255"/>
      <c r="AZ56" s="253"/>
      <c r="BA56" s="254"/>
      <c r="BB56" s="255"/>
      <c r="BC56" s="253"/>
      <c r="BD56" s="254"/>
      <c r="BE56" s="255"/>
      <c r="BF56" s="253"/>
      <c r="BG56" s="254"/>
      <c r="BH56" s="255"/>
      <c r="BI56" s="253"/>
      <c r="BJ56" s="254"/>
      <c r="BK56" s="255"/>
      <c r="BL56" s="253"/>
      <c r="BM56" s="254"/>
      <c r="BN56" s="257"/>
      <c r="BO56" s="258"/>
      <c r="BP56" s="254"/>
      <c r="BQ56" s="255"/>
      <c r="BR56" s="253"/>
      <c r="BS56" s="255"/>
      <c r="BT56" s="216"/>
      <c r="BU56" s="223"/>
      <c r="BV56" s="259"/>
      <c r="BW56" s="251"/>
      <c r="BX56" s="251"/>
      <c r="BY56" s="251"/>
      <c r="BZ56" s="251"/>
      <c r="CA56" s="251"/>
      <c r="CB56" s="250"/>
      <c r="CC56" s="252"/>
      <c r="CD56" s="253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7"/>
      <c r="CP56" s="2"/>
      <c r="CQ56" s="2"/>
      <c r="CR56" s="2"/>
      <c r="CS56" s="2"/>
      <c r="CT56" s="2"/>
      <c r="CU56" s="116" t="s">
        <v>161</v>
      </c>
      <c r="CV56" s="2"/>
      <c r="CW56" s="2"/>
      <c r="CX56" s="2"/>
      <c r="CY56" s="2"/>
      <c r="CZ56" s="2"/>
      <c r="DA56" s="2"/>
      <c r="DB56" s="2"/>
      <c r="DC56" s="2"/>
    </row>
    <row r="57" spans="1:107" s="30" customFormat="1" ht="15" customHeight="1" thickBot="1">
      <c r="A57" s="228" t="s">
        <v>230</v>
      </c>
      <c r="B57" s="246"/>
      <c r="C57" s="247"/>
      <c r="D57" s="247"/>
      <c r="E57" s="247"/>
      <c r="F57" s="247"/>
      <c r="G57" s="248"/>
      <c r="H57" s="249"/>
      <c r="I57" s="250"/>
      <c r="J57" s="206"/>
      <c r="K57" s="249"/>
      <c r="L57" s="251"/>
      <c r="M57" s="251"/>
      <c r="N57" s="251"/>
      <c r="O57" s="251"/>
      <c r="P57" s="251"/>
      <c r="Q57" s="252"/>
      <c r="R57" s="246"/>
      <c r="S57" s="247"/>
      <c r="T57" s="248"/>
      <c r="U57" s="249"/>
      <c r="V57" s="251"/>
      <c r="W57" s="250"/>
      <c r="X57" s="246"/>
      <c r="Y57" s="249"/>
      <c r="Z57" s="251"/>
      <c r="AA57" s="252"/>
      <c r="AB57" s="253"/>
      <c r="AC57" s="254"/>
      <c r="AD57" s="254"/>
      <c r="AE57" s="254"/>
      <c r="AF57" s="254"/>
      <c r="AG57" s="254"/>
      <c r="AH57" s="254"/>
      <c r="AI57" s="254"/>
      <c r="AJ57" s="254"/>
      <c r="AK57" s="255"/>
      <c r="AL57" s="249"/>
      <c r="AM57" s="251"/>
      <c r="AN57" s="251"/>
      <c r="AO57" s="251"/>
      <c r="AP57" s="251"/>
      <c r="AQ57" s="251"/>
      <c r="AR57" s="252"/>
      <c r="AS57" s="246"/>
      <c r="AT57" s="247"/>
      <c r="AU57" s="247"/>
      <c r="AV57" s="256"/>
      <c r="AW57" s="253"/>
      <c r="AX57" s="254"/>
      <c r="AY57" s="255"/>
      <c r="AZ57" s="253"/>
      <c r="BA57" s="254"/>
      <c r="BB57" s="255"/>
      <c r="BC57" s="253"/>
      <c r="BD57" s="254"/>
      <c r="BE57" s="255"/>
      <c r="BF57" s="253"/>
      <c r="BG57" s="254"/>
      <c r="BH57" s="255"/>
      <c r="BI57" s="253"/>
      <c r="BJ57" s="254"/>
      <c r="BK57" s="255"/>
      <c r="BL57" s="253"/>
      <c r="BM57" s="254"/>
      <c r="BN57" s="257"/>
      <c r="BO57" s="258"/>
      <c r="BP57" s="254"/>
      <c r="BQ57" s="255"/>
      <c r="BR57" s="253"/>
      <c r="BS57" s="255"/>
      <c r="BT57" s="216"/>
      <c r="BU57" s="223"/>
      <c r="BV57" s="259"/>
      <c r="BW57" s="251"/>
      <c r="BX57" s="251"/>
      <c r="BY57" s="251"/>
      <c r="BZ57" s="251"/>
      <c r="CA57" s="251"/>
      <c r="CB57" s="250"/>
      <c r="CC57" s="252"/>
      <c r="CD57" s="253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7"/>
      <c r="CP57" s="2"/>
      <c r="CQ57" s="2"/>
      <c r="CR57" s="2"/>
      <c r="CS57" s="2"/>
      <c r="CT57" s="2"/>
      <c r="CU57" s="116" t="s">
        <v>161</v>
      </c>
      <c r="CV57" s="2"/>
      <c r="CW57" s="2"/>
      <c r="CX57" s="2"/>
      <c r="CY57" s="2"/>
      <c r="CZ57" s="2"/>
      <c r="DA57" s="2"/>
      <c r="DB57" s="2"/>
      <c r="DC57" s="2"/>
    </row>
    <row r="58" spans="1:107" s="30" customFormat="1" ht="15" customHeight="1" thickBot="1">
      <c r="A58" s="243" t="s">
        <v>231</v>
      </c>
      <c r="B58" s="246"/>
      <c r="C58" s="247"/>
      <c r="D58" s="247"/>
      <c r="E58" s="247"/>
      <c r="F58" s="247"/>
      <c r="G58" s="248"/>
      <c r="H58" s="249"/>
      <c r="I58" s="250"/>
      <c r="J58" s="206"/>
      <c r="K58" s="249"/>
      <c r="L58" s="251"/>
      <c r="M58" s="251"/>
      <c r="N58" s="251"/>
      <c r="O58" s="251"/>
      <c r="P58" s="251"/>
      <c r="Q58" s="252"/>
      <c r="R58" s="246"/>
      <c r="S58" s="247"/>
      <c r="T58" s="248"/>
      <c r="U58" s="249"/>
      <c r="V58" s="251"/>
      <c r="W58" s="250"/>
      <c r="X58" s="246"/>
      <c r="Y58" s="249"/>
      <c r="Z58" s="251"/>
      <c r="AA58" s="252"/>
      <c r="AB58" s="253"/>
      <c r="AC58" s="254"/>
      <c r="AD58" s="254"/>
      <c r="AE58" s="254"/>
      <c r="AF58" s="254"/>
      <c r="AG58" s="254"/>
      <c r="AH58" s="254"/>
      <c r="AI58" s="254"/>
      <c r="AJ58" s="254"/>
      <c r="AK58" s="255"/>
      <c r="AL58" s="249"/>
      <c r="AM58" s="251"/>
      <c r="AN58" s="251"/>
      <c r="AO58" s="251"/>
      <c r="AP58" s="251"/>
      <c r="AQ58" s="251"/>
      <c r="AR58" s="252"/>
      <c r="AS58" s="246"/>
      <c r="AT58" s="247"/>
      <c r="AU58" s="247"/>
      <c r="AV58" s="256"/>
      <c r="AW58" s="253"/>
      <c r="AX58" s="254"/>
      <c r="AY58" s="255"/>
      <c r="AZ58" s="253"/>
      <c r="BA58" s="254"/>
      <c r="BB58" s="255"/>
      <c r="BC58" s="253"/>
      <c r="BD58" s="254"/>
      <c r="BE58" s="255"/>
      <c r="BF58" s="253"/>
      <c r="BG58" s="254"/>
      <c r="BH58" s="255"/>
      <c r="BI58" s="253"/>
      <c r="BJ58" s="254"/>
      <c r="BK58" s="255"/>
      <c r="BL58" s="253"/>
      <c r="BM58" s="254"/>
      <c r="BN58" s="257"/>
      <c r="BO58" s="258"/>
      <c r="BP58" s="254"/>
      <c r="BQ58" s="255"/>
      <c r="BR58" s="253"/>
      <c r="BS58" s="255"/>
      <c r="BT58" s="216"/>
      <c r="BU58" s="223"/>
      <c r="BV58" s="259"/>
      <c r="BW58" s="251"/>
      <c r="BX58" s="251"/>
      <c r="BY58" s="251"/>
      <c r="BZ58" s="251"/>
      <c r="CA58" s="251"/>
      <c r="CB58" s="250"/>
      <c r="CC58" s="252"/>
      <c r="CD58" s="253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7"/>
      <c r="CP58" s="2"/>
      <c r="CQ58" s="2"/>
      <c r="CR58" s="2"/>
      <c r="CS58" s="2"/>
      <c r="CT58" s="2"/>
      <c r="CU58" s="116" t="s">
        <v>161</v>
      </c>
      <c r="CV58" s="2"/>
      <c r="CW58" s="2"/>
      <c r="CX58" s="2"/>
      <c r="CY58" s="2"/>
      <c r="CZ58" s="2"/>
      <c r="DA58" s="2"/>
      <c r="DB58" s="2"/>
      <c r="DC58" s="2"/>
    </row>
    <row r="59" spans="1:107" s="30" customFormat="1" ht="15" customHeight="1" thickBot="1">
      <c r="A59" s="243" t="s">
        <v>232</v>
      </c>
      <c r="B59" s="246"/>
      <c r="C59" s="247"/>
      <c r="D59" s="247"/>
      <c r="E59" s="247"/>
      <c r="F59" s="247"/>
      <c r="G59" s="248"/>
      <c r="H59" s="249"/>
      <c r="I59" s="250"/>
      <c r="J59" s="206"/>
      <c r="K59" s="249"/>
      <c r="L59" s="251"/>
      <c r="M59" s="251"/>
      <c r="N59" s="251"/>
      <c r="O59" s="251"/>
      <c r="P59" s="251"/>
      <c r="Q59" s="252"/>
      <c r="R59" s="246"/>
      <c r="S59" s="247"/>
      <c r="T59" s="248"/>
      <c r="U59" s="249"/>
      <c r="V59" s="251"/>
      <c r="W59" s="250"/>
      <c r="X59" s="246"/>
      <c r="Y59" s="249"/>
      <c r="Z59" s="251"/>
      <c r="AA59" s="252"/>
      <c r="AB59" s="253"/>
      <c r="AC59" s="254"/>
      <c r="AD59" s="254"/>
      <c r="AE59" s="254"/>
      <c r="AF59" s="254"/>
      <c r="AG59" s="254"/>
      <c r="AH59" s="254"/>
      <c r="AI59" s="254"/>
      <c r="AJ59" s="254"/>
      <c r="AK59" s="255"/>
      <c r="AL59" s="249"/>
      <c r="AM59" s="251"/>
      <c r="AN59" s="251"/>
      <c r="AO59" s="251"/>
      <c r="AP59" s="251"/>
      <c r="AQ59" s="251"/>
      <c r="AR59" s="252"/>
      <c r="AS59" s="246"/>
      <c r="AT59" s="247"/>
      <c r="AU59" s="247"/>
      <c r="AV59" s="256"/>
      <c r="AW59" s="253"/>
      <c r="AX59" s="254"/>
      <c r="AY59" s="255"/>
      <c r="AZ59" s="253"/>
      <c r="BA59" s="254"/>
      <c r="BB59" s="255"/>
      <c r="BC59" s="253"/>
      <c r="BD59" s="254"/>
      <c r="BE59" s="255"/>
      <c r="BF59" s="253"/>
      <c r="BG59" s="254"/>
      <c r="BH59" s="255"/>
      <c r="BI59" s="253"/>
      <c r="BJ59" s="254"/>
      <c r="BK59" s="255"/>
      <c r="BL59" s="253"/>
      <c r="BM59" s="254"/>
      <c r="BN59" s="257"/>
      <c r="BO59" s="258"/>
      <c r="BP59" s="254"/>
      <c r="BQ59" s="255"/>
      <c r="BR59" s="253"/>
      <c r="BS59" s="255"/>
      <c r="BT59" s="216"/>
      <c r="BU59" s="223"/>
      <c r="BV59" s="259"/>
      <c r="BW59" s="251"/>
      <c r="BX59" s="251"/>
      <c r="BY59" s="251"/>
      <c r="BZ59" s="251"/>
      <c r="CA59" s="251"/>
      <c r="CB59" s="250"/>
      <c r="CC59" s="252"/>
      <c r="CD59" s="253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7"/>
      <c r="CP59" s="2"/>
      <c r="CQ59" s="2"/>
      <c r="CR59" s="2"/>
      <c r="CS59" s="2"/>
      <c r="CT59" s="2"/>
      <c r="CU59" s="116" t="s">
        <v>161</v>
      </c>
      <c r="CV59" s="2"/>
      <c r="CW59" s="2"/>
      <c r="CX59" s="2"/>
      <c r="CY59" s="2"/>
      <c r="CZ59" s="2"/>
      <c r="DA59" s="2"/>
      <c r="DB59" s="2"/>
      <c r="DC59" s="2"/>
    </row>
    <row r="60" spans="1:107" s="30" customFormat="1" ht="15" customHeight="1" thickBot="1">
      <c r="A60" s="243" t="s">
        <v>233</v>
      </c>
      <c r="B60" s="246"/>
      <c r="C60" s="247"/>
      <c r="D60" s="247"/>
      <c r="E60" s="247"/>
      <c r="F60" s="247"/>
      <c r="G60" s="248"/>
      <c r="H60" s="249"/>
      <c r="I60" s="250"/>
      <c r="J60" s="206"/>
      <c r="K60" s="249"/>
      <c r="L60" s="251"/>
      <c r="M60" s="251"/>
      <c r="N60" s="251"/>
      <c r="O60" s="251"/>
      <c r="P60" s="251"/>
      <c r="Q60" s="252"/>
      <c r="R60" s="246"/>
      <c r="S60" s="247"/>
      <c r="T60" s="248"/>
      <c r="U60" s="249"/>
      <c r="V60" s="251"/>
      <c r="W60" s="250"/>
      <c r="X60" s="246"/>
      <c r="Y60" s="249"/>
      <c r="Z60" s="251"/>
      <c r="AA60" s="252"/>
      <c r="AB60" s="253"/>
      <c r="AC60" s="254"/>
      <c r="AD60" s="254"/>
      <c r="AE60" s="254"/>
      <c r="AF60" s="254"/>
      <c r="AG60" s="254"/>
      <c r="AH60" s="254"/>
      <c r="AI60" s="254"/>
      <c r="AJ60" s="254"/>
      <c r="AK60" s="255"/>
      <c r="AL60" s="249"/>
      <c r="AM60" s="251"/>
      <c r="AN60" s="251"/>
      <c r="AO60" s="251"/>
      <c r="AP60" s="251"/>
      <c r="AQ60" s="251"/>
      <c r="AR60" s="252"/>
      <c r="AS60" s="246"/>
      <c r="AT60" s="247"/>
      <c r="AU60" s="247"/>
      <c r="AV60" s="256"/>
      <c r="AW60" s="253"/>
      <c r="AX60" s="254"/>
      <c r="AY60" s="255"/>
      <c r="AZ60" s="253"/>
      <c r="BA60" s="254"/>
      <c r="BB60" s="255"/>
      <c r="BC60" s="253"/>
      <c r="BD60" s="254"/>
      <c r="BE60" s="255"/>
      <c r="BF60" s="253"/>
      <c r="BG60" s="254"/>
      <c r="BH60" s="255"/>
      <c r="BI60" s="253"/>
      <c r="BJ60" s="254"/>
      <c r="BK60" s="255"/>
      <c r="BL60" s="253"/>
      <c r="BM60" s="254"/>
      <c r="BN60" s="257"/>
      <c r="BO60" s="258"/>
      <c r="BP60" s="254"/>
      <c r="BQ60" s="255"/>
      <c r="BR60" s="253"/>
      <c r="BS60" s="255"/>
      <c r="BT60" s="216"/>
      <c r="BU60" s="223"/>
      <c r="BV60" s="259"/>
      <c r="BW60" s="251"/>
      <c r="BX60" s="251"/>
      <c r="BY60" s="251"/>
      <c r="BZ60" s="251"/>
      <c r="CA60" s="251"/>
      <c r="CB60" s="250"/>
      <c r="CC60" s="252"/>
      <c r="CD60" s="253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7"/>
      <c r="CP60" s="2"/>
      <c r="CQ60" s="2"/>
      <c r="CR60" s="2"/>
      <c r="CS60" s="2"/>
      <c r="CT60" s="2"/>
      <c r="CU60" s="116" t="s">
        <v>161</v>
      </c>
      <c r="CV60" s="2"/>
      <c r="CW60" s="2"/>
      <c r="CX60" s="2"/>
      <c r="CY60" s="2"/>
      <c r="CZ60" s="2"/>
      <c r="DA60" s="2"/>
      <c r="DB60" s="2"/>
      <c r="DC60" s="2"/>
    </row>
    <row r="61" spans="1:107" s="30" customFormat="1" ht="15" customHeight="1" thickBot="1">
      <c r="A61" s="243" t="s">
        <v>234</v>
      </c>
      <c r="B61" s="246"/>
      <c r="C61" s="247"/>
      <c r="D61" s="247"/>
      <c r="E61" s="247"/>
      <c r="F61" s="247"/>
      <c r="G61" s="248"/>
      <c r="H61" s="249"/>
      <c r="I61" s="250"/>
      <c r="J61" s="206"/>
      <c r="K61" s="249"/>
      <c r="L61" s="251"/>
      <c r="M61" s="251"/>
      <c r="N61" s="251"/>
      <c r="O61" s="251"/>
      <c r="P61" s="251"/>
      <c r="Q61" s="252"/>
      <c r="R61" s="246"/>
      <c r="S61" s="247"/>
      <c r="T61" s="248"/>
      <c r="U61" s="249"/>
      <c r="V61" s="251"/>
      <c r="W61" s="250"/>
      <c r="X61" s="246"/>
      <c r="Y61" s="249"/>
      <c r="Z61" s="251"/>
      <c r="AA61" s="252"/>
      <c r="AB61" s="253"/>
      <c r="AC61" s="254"/>
      <c r="AD61" s="254"/>
      <c r="AE61" s="254"/>
      <c r="AF61" s="254"/>
      <c r="AG61" s="254"/>
      <c r="AH61" s="254"/>
      <c r="AI61" s="254"/>
      <c r="AJ61" s="254"/>
      <c r="AK61" s="255"/>
      <c r="AL61" s="249"/>
      <c r="AM61" s="251"/>
      <c r="AN61" s="251"/>
      <c r="AO61" s="251"/>
      <c r="AP61" s="251"/>
      <c r="AQ61" s="251"/>
      <c r="AR61" s="252"/>
      <c r="AS61" s="246"/>
      <c r="AT61" s="247"/>
      <c r="AU61" s="247"/>
      <c r="AV61" s="256"/>
      <c r="AW61" s="253"/>
      <c r="AX61" s="254"/>
      <c r="AY61" s="255"/>
      <c r="AZ61" s="253"/>
      <c r="BA61" s="254"/>
      <c r="BB61" s="255"/>
      <c r="BC61" s="253"/>
      <c r="BD61" s="254"/>
      <c r="BE61" s="255"/>
      <c r="BF61" s="253"/>
      <c r="BG61" s="254"/>
      <c r="BH61" s="255"/>
      <c r="BI61" s="253"/>
      <c r="BJ61" s="254"/>
      <c r="BK61" s="255"/>
      <c r="BL61" s="253"/>
      <c r="BM61" s="254"/>
      <c r="BN61" s="257"/>
      <c r="BO61" s="258"/>
      <c r="BP61" s="254"/>
      <c r="BQ61" s="255"/>
      <c r="BR61" s="253"/>
      <c r="BS61" s="255"/>
      <c r="BT61" s="216"/>
      <c r="BU61" s="223"/>
      <c r="BV61" s="259"/>
      <c r="BW61" s="251"/>
      <c r="BX61" s="251"/>
      <c r="BY61" s="251"/>
      <c r="BZ61" s="251"/>
      <c r="CA61" s="251"/>
      <c r="CB61" s="250"/>
      <c r="CC61" s="252"/>
      <c r="CD61" s="253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7"/>
      <c r="CP61" s="2"/>
      <c r="CQ61" s="2"/>
      <c r="CR61" s="2"/>
      <c r="CS61" s="2"/>
      <c r="CT61" s="2"/>
      <c r="CU61" s="116" t="s">
        <v>161</v>
      </c>
      <c r="CV61" s="2"/>
      <c r="CW61" s="2"/>
      <c r="CX61" s="2"/>
      <c r="CY61" s="2"/>
      <c r="CZ61" s="2"/>
      <c r="DA61" s="2"/>
      <c r="DB61" s="2"/>
      <c r="DC61" s="2"/>
    </row>
    <row r="62" spans="1:107" s="30" customFormat="1" ht="15" customHeight="1" thickBot="1">
      <c r="A62" s="243" t="s">
        <v>235</v>
      </c>
      <c r="B62" s="246"/>
      <c r="C62" s="247"/>
      <c r="D62" s="247"/>
      <c r="E62" s="247"/>
      <c r="F62" s="247"/>
      <c r="G62" s="248"/>
      <c r="H62" s="249"/>
      <c r="I62" s="250"/>
      <c r="J62" s="206"/>
      <c r="K62" s="249"/>
      <c r="L62" s="251"/>
      <c r="M62" s="251"/>
      <c r="N62" s="251"/>
      <c r="O62" s="251"/>
      <c r="P62" s="251"/>
      <c r="Q62" s="252"/>
      <c r="R62" s="246"/>
      <c r="S62" s="247"/>
      <c r="T62" s="248"/>
      <c r="U62" s="249"/>
      <c r="V62" s="251"/>
      <c r="W62" s="250"/>
      <c r="X62" s="246"/>
      <c r="Y62" s="249"/>
      <c r="Z62" s="251"/>
      <c r="AA62" s="252"/>
      <c r="AB62" s="253"/>
      <c r="AC62" s="254"/>
      <c r="AD62" s="254"/>
      <c r="AE62" s="254"/>
      <c r="AF62" s="254"/>
      <c r="AG62" s="254"/>
      <c r="AH62" s="254"/>
      <c r="AI62" s="254"/>
      <c r="AJ62" s="254"/>
      <c r="AK62" s="255"/>
      <c r="AL62" s="249"/>
      <c r="AM62" s="251"/>
      <c r="AN62" s="251"/>
      <c r="AO62" s="251"/>
      <c r="AP62" s="251"/>
      <c r="AQ62" s="251"/>
      <c r="AR62" s="252"/>
      <c r="AS62" s="246"/>
      <c r="AT62" s="247"/>
      <c r="AU62" s="247"/>
      <c r="AV62" s="256"/>
      <c r="AW62" s="253"/>
      <c r="AX62" s="254"/>
      <c r="AY62" s="255"/>
      <c r="AZ62" s="253"/>
      <c r="BA62" s="254"/>
      <c r="BB62" s="255"/>
      <c r="BC62" s="253"/>
      <c r="BD62" s="254"/>
      <c r="BE62" s="255"/>
      <c r="BF62" s="253"/>
      <c r="BG62" s="254"/>
      <c r="BH62" s="255"/>
      <c r="BI62" s="253"/>
      <c r="BJ62" s="254"/>
      <c r="BK62" s="255"/>
      <c r="BL62" s="253"/>
      <c r="BM62" s="254"/>
      <c r="BN62" s="257"/>
      <c r="BO62" s="258"/>
      <c r="BP62" s="254"/>
      <c r="BQ62" s="255"/>
      <c r="BR62" s="253"/>
      <c r="BS62" s="255"/>
      <c r="BT62" s="216"/>
      <c r="BU62" s="223"/>
      <c r="BV62" s="259"/>
      <c r="BW62" s="251"/>
      <c r="BX62" s="251"/>
      <c r="BY62" s="251"/>
      <c r="BZ62" s="251"/>
      <c r="CA62" s="251"/>
      <c r="CB62" s="250"/>
      <c r="CC62" s="252"/>
      <c r="CD62" s="253"/>
      <c r="CE62" s="254"/>
      <c r="CF62" s="254"/>
      <c r="CG62" s="254"/>
      <c r="CH62" s="254"/>
      <c r="CI62" s="254"/>
      <c r="CJ62" s="254"/>
      <c r="CK62" s="254"/>
      <c r="CL62" s="254"/>
      <c r="CM62" s="254"/>
      <c r="CN62" s="254"/>
      <c r="CO62" s="257"/>
      <c r="CP62" s="2"/>
      <c r="CQ62" s="2"/>
      <c r="CR62" s="2"/>
      <c r="CS62" s="2"/>
      <c r="CT62" s="2"/>
      <c r="CU62" s="116" t="s">
        <v>161</v>
      </c>
      <c r="CV62" s="2"/>
      <c r="CW62" s="2"/>
      <c r="CX62" s="2"/>
      <c r="CY62" s="2"/>
      <c r="CZ62" s="2"/>
      <c r="DA62" s="2"/>
      <c r="DB62" s="2"/>
      <c r="DC62" s="2"/>
    </row>
    <row r="63" spans="1:107" s="30" customFormat="1" ht="15" customHeight="1" thickBot="1">
      <c r="A63" s="243" t="s">
        <v>236</v>
      </c>
      <c r="B63" s="246"/>
      <c r="C63" s="247"/>
      <c r="D63" s="247"/>
      <c r="E63" s="247"/>
      <c r="F63" s="247"/>
      <c r="G63" s="248"/>
      <c r="H63" s="249"/>
      <c r="I63" s="250"/>
      <c r="J63" s="206"/>
      <c r="K63" s="249"/>
      <c r="L63" s="251"/>
      <c r="M63" s="251"/>
      <c r="N63" s="251"/>
      <c r="O63" s="251"/>
      <c r="P63" s="251"/>
      <c r="Q63" s="252"/>
      <c r="R63" s="246"/>
      <c r="S63" s="247"/>
      <c r="T63" s="248"/>
      <c r="U63" s="249"/>
      <c r="V63" s="251"/>
      <c r="W63" s="250"/>
      <c r="X63" s="246"/>
      <c r="Y63" s="249"/>
      <c r="Z63" s="251"/>
      <c r="AA63" s="252"/>
      <c r="AB63" s="253"/>
      <c r="AC63" s="254"/>
      <c r="AD63" s="254"/>
      <c r="AE63" s="254"/>
      <c r="AF63" s="254"/>
      <c r="AG63" s="254"/>
      <c r="AH63" s="254"/>
      <c r="AI63" s="254"/>
      <c r="AJ63" s="254"/>
      <c r="AK63" s="255"/>
      <c r="AL63" s="249"/>
      <c r="AM63" s="251"/>
      <c r="AN63" s="251"/>
      <c r="AO63" s="251"/>
      <c r="AP63" s="251"/>
      <c r="AQ63" s="251"/>
      <c r="AR63" s="252"/>
      <c r="AS63" s="246"/>
      <c r="AT63" s="247"/>
      <c r="AU63" s="247"/>
      <c r="AV63" s="256"/>
      <c r="AW63" s="253"/>
      <c r="AX63" s="254"/>
      <c r="AY63" s="255"/>
      <c r="AZ63" s="253"/>
      <c r="BA63" s="254"/>
      <c r="BB63" s="255"/>
      <c r="BC63" s="253"/>
      <c r="BD63" s="254"/>
      <c r="BE63" s="255"/>
      <c r="BF63" s="253"/>
      <c r="BG63" s="254"/>
      <c r="BH63" s="255"/>
      <c r="BI63" s="253"/>
      <c r="BJ63" s="254"/>
      <c r="BK63" s="255"/>
      <c r="BL63" s="253"/>
      <c r="BM63" s="254"/>
      <c r="BN63" s="257"/>
      <c r="BO63" s="258"/>
      <c r="BP63" s="254"/>
      <c r="BQ63" s="255"/>
      <c r="BR63" s="253"/>
      <c r="BS63" s="255"/>
      <c r="BT63" s="216"/>
      <c r="BU63" s="223"/>
      <c r="BV63" s="259"/>
      <c r="BW63" s="251"/>
      <c r="BX63" s="251"/>
      <c r="BY63" s="251"/>
      <c r="BZ63" s="251"/>
      <c r="CA63" s="251"/>
      <c r="CB63" s="250"/>
      <c r="CC63" s="252"/>
      <c r="CD63" s="253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7"/>
      <c r="CP63" s="2"/>
      <c r="CQ63" s="2"/>
      <c r="CR63" s="2"/>
      <c r="CS63" s="2"/>
      <c r="CT63" s="2"/>
      <c r="CU63" s="116" t="s">
        <v>161</v>
      </c>
      <c r="CV63" s="2"/>
      <c r="CW63" s="2"/>
      <c r="CX63" s="2"/>
      <c r="CY63" s="2"/>
      <c r="CZ63" s="2"/>
      <c r="DA63" s="2"/>
      <c r="DB63" s="2"/>
      <c r="DC63" s="2"/>
    </row>
    <row r="64" spans="1:107" s="30" customFormat="1" ht="15" customHeight="1" thickBot="1">
      <c r="A64" s="243" t="s">
        <v>237</v>
      </c>
      <c r="B64" s="246"/>
      <c r="C64" s="247"/>
      <c r="D64" s="247"/>
      <c r="E64" s="247"/>
      <c r="F64" s="247"/>
      <c r="G64" s="248"/>
      <c r="H64" s="249"/>
      <c r="I64" s="250"/>
      <c r="J64" s="206"/>
      <c r="K64" s="249"/>
      <c r="L64" s="251"/>
      <c r="M64" s="251"/>
      <c r="N64" s="251"/>
      <c r="O64" s="251"/>
      <c r="P64" s="251"/>
      <c r="Q64" s="252"/>
      <c r="R64" s="246"/>
      <c r="S64" s="247"/>
      <c r="T64" s="248"/>
      <c r="U64" s="249"/>
      <c r="V64" s="251"/>
      <c r="W64" s="250"/>
      <c r="X64" s="246"/>
      <c r="Y64" s="249"/>
      <c r="Z64" s="251"/>
      <c r="AA64" s="252"/>
      <c r="AB64" s="253"/>
      <c r="AC64" s="254"/>
      <c r="AD64" s="254"/>
      <c r="AE64" s="254"/>
      <c r="AF64" s="254"/>
      <c r="AG64" s="254"/>
      <c r="AH64" s="254"/>
      <c r="AI64" s="254"/>
      <c r="AJ64" s="254"/>
      <c r="AK64" s="255"/>
      <c r="AL64" s="249"/>
      <c r="AM64" s="251"/>
      <c r="AN64" s="251"/>
      <c r="AO64" s="251"/>
      <c r="AP64" s="251"/>
      <c r="AQ64" s="251"/>
      <c r="AR64" s="252"/>
      <c r="AS64" s="246"/>
      <c r="AT64" s="247"/>
      <c r="AU64" s="247"/>
      <c r="AV64" s="256"/>
      <c r="AW64" s="253"/>
      <c r="AX64" s="254"/>
      <c r="AY64" s="255"/>
      <c r="AZ64" s="253"/>
      <c r="BA64" s="254"/>
      <c r="BB64" s="255"/>
      <c r="BC64" s="253"/>
      <c r="BD64" s="254"/>
      <c r="BE64" s="255"/>
      <c r="BF64" s="253"/>
      <c r="BG64" s="254"/>
      <c r="BH64" s="255"/>
      <c r="BI64" s="253"/>
      <c r="BJ64" s="254"/>
      <c r="BK64" s="255"/>
      <c r="BL64" s="253"/>
      <c r="BM64" s="254"/>
      <c r="BN64" s="257"/>
      <c r="BO64" s="258"/>
      <c r="BP64" s="254"/>
      <c r="BQ64" s="255"/>
      <c r="BR64" s="253"/>
      <c r="BS64" s="255"/>
      <c r="BT64" s="216"/>
      <c r="BU64" s="223"/>
      <c r="BV64" s="259"/>
      <c r="BW64" s="251"/>
      <c r="BX64" s="251"/>
      <c r="BY64" s="251"/>
      <c r="BZ64" s="251"/>
      <c r="CA64" s="251"/>
      <c r="CB64" s="250"/>
      <c r="CC64" s="252"/>
      <c r="CD64" s="253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7"/>
      <c r="CP64" s="2"/>
      <c r="CQ64" s="2"/>
      <c r="CR64" s="2"/>
      <c r="CS64" s="2"/>
      <c r="CT64" s="2"/>
      <c r="CU64" s="116" t="s">
        <v>161</v>
      </c>
      <c r="CV64" s="2"/>
      <c r="CW64" s="2"/>
      <c r="CX64" s="2"/>
      <c r="CY64" s="2"/>
      <c r="CZ64" s="2"/>
      <c r="DA64" s="2"/>
      <c r="DB64" s="2"/>
      <c r="DC64" s="2"/>
    </row>
    <row r="65" spans="1:107" s="30" customFormat="1" ht="15" customHeight="1" thickBot="1">
      <c r="A65" s="243" t="s">
        <v>238</v>
      </c>
      <c r="B65" s="246"/>
      <c r="C65" s="247"/>
      <c r="D65" s="247"/>
      <c r="E65" s="247"/>
      <c r="F65" s="247"/>
      <c r="G65" s="248"/>
      <c r="H65" s="249"/>
      <c r="I65" s="250"/>
      <c r="J65" s="206"/>
      <c r="K65" s="249"/>
      <c r="L65" s="251"/>
      <c r="M65" s="251"/>
      <c r="N65" s="251"/>
      <c r="O65" s="251"/>
      <c r="P65" s="251"/>
      <c r="Q65" s="252"/>
      <c r="R65" s="246"/>
      <c r="S65" s="247"/>
      <c r="T65" s="248"/>
      <c r="U65" s="249"/>
      <c r="V65" s="251"/>
      <c r="W65" s="250"/>
      <c r="X65" s="246"/>
      <c r="Y65" s="249"/>
      <c r="Z65" s="251"/>
      <c r="AA65" s="252"/>
      <c r="AB65" s="253"/>
      <c r="AC65" s="254"/>
      <c r="AD65" s="254"/>
      <c r="AE65" s="254"/>
      <c r="AF65" s="254"/>
      <c r="AG65" s="254"/>
      <c r="AH65" s="254"/>
      <c r="AI65" s="254"/>
      <c r="AJ65" s="254"/>
      <c r="AK65" s="255"/>
      <c r="AL65" s="249"/>
      <c r="AM65" s="251"/>
      <c r="AN65" s="251"/>
      <c r="AO65" s="251"/>
      <c r="AP65" s="251"/>
      <c r="AQ65" s="251"/>
      <c r="AR65" s="252"/>
      <c r="AS65" s="246"/>
      <c r="AT65" s="247"/>
      <c r="AU65" s="247"/>
      <c r="AV65" s="256"/>
      <c r="AW65" s="253"/>
      <c r="AX65" s="254"/>
      <c r="AY65" s="255"/>
      <c r="AZ65" s="253"/>
      <c r="BA65" s="254"/>
      <c r="BB65" s="255"/>
      <c r="BC65" s="253"/>
      <c r="BD65" s="254"/>
      <c r="BE65" s="255"/>
      <c r="BF65" s="253"/>
      <c r="BG65" s="254"/>
      <c r="BH65" s="255"/>
      <c r="BI65" s="253"/>
      <c r="BJ65" s="254"/>
      <c r="BK65" s="255"/>
      <c r="BL65" s="253"/>
      <c r="BM65" s="254"/>
      <c r="BN65" s="257"/>
      <c r="BO65" s="258"/>
      <c r="BP65" s="254"/>
      <c r="BQ65" s="255"/>
      <c r="BR65" s="253"/>
      <c r="BS65" s="255"/>
      <c r="BT65" s="216"/>
      <c r="BU65" s="223"/>
      <c r="BV65" s="259"/>
      <c r="BW65" s="251"/>
      <c r="BX65" s="251"/>
      <c r="BY65" s="251"/>
      <c r="BZ65" s="251"/>
      <c r="CA65" s="251"/>
      <c r="CB65" s="250"/>
      <c r="CC65" s="252"/>
      <c r="CD65" s="253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7"/>
      <c r="CP65" s="2"/>
      <c r="CQ65" s="2"/>
      <c r="CR65" s="2"/>
      <c r="CS65" s="2"/>
      <c r="CT65" s="2"/>
      <c r="CU65" s="116" t="s">
        <v>161</v>
      </c>
      <c r="CV65" s="2"/>
      <c r="CW65" s="2"/>
      <c r="CX65" s="2"/>
      <c r="CY65" s="2"/>
      <c r="CZ65" s="2"/>
      <c r="DA65" s="2"/>
      <c r="DB65" s="2"/>
      <c r="DC65" s="2"/>
    </row>
    <row r="66" spans="1:107" s="30" customFormat="1" ht="15" customHeight="1" thickBot="1">
      <c r="A66" s="243" t="s">
        <v>239</v>
      </c>
      <c r="B66" s="246"/>
      <c r="C66" s="247"/>
      <c r="D66" s="247"/>
      <c r="E66" s="247"/>
      <c r="F66" s="247"/>
      <c r="G66" s="248"/>
      <c r="H66" s="249"/>
      <c r="I66" s="250"/>
      <c r="J66" s="206"/>
      <c r="K66" s="249"/>
      <c r="L66" s="251"/>
      <c r="M66" s="251"/>
      <c r="N66" s="251"/>
      <c r="O66" s="251"/>
      <c r="P66" s="251"/>
      <c r="Q66" s="252"/>
      <c r="R66" s="246"/>
      <c r="S66" s="247"/>
      <c r="T66" s="248"/>
      <c r="U66" s="249"/>
      <c r="V66" s="251"/>
      <c r="W66" s="250"/>
      <c r="X66" s="246"/>
      <c r="Y66" s="249"/>
      <c r="Z66" s="251"/>
      <c r="AA66" s="252"/>
      <c r="AB66" s="253"/>
      <c r="AC66" s="254"/>
      <c r="AD66" s="254"/>
      <c r="AE66" s="254"/>
      <c r="AF66" s="254"/>
      <c r="AG66" s="254"/>
      <c r="AH66" s="254"/>
      <c r="AI66" s="254"/>
      <c r="AJ66" s="254"/>
      <c r="AK66" s="255"/>
      <c r="AL66" s="249"/>
      <c r="AM66" s="251"/>
      <c r="AN66" s="251"/>
      <c r="AO66" s="251"/>
      <c r="AP66" s="251"/>
      <c r="AQ66" s="251"/>
      <c r="AR66" s="252"/>
      <c r="AS66" s="246"/>
      <c r="AT66" s="247"/>
      <c r="AU66" s="247"/>
      <c r="AV66" s="256"/>
      <c r="AW66" s="253"/>
      <c r="AX66" s="254"/>
      <c r="AY66" s="255"/>
      <c r="AZ66" s="253"/>
      <c r="BA66" s="254"/>
      <c r="BB66" s="255"/>
      <c r="BC66" s="253"/>
      <c r="BD66" s="254"/>
      <c r="BE66" s="255"/>
      <c r="BF66" s="253"/>
      <c r="BG66" s="254"/>
      <c r="BH66" s="255"/>
      <c r="BI66" s="253"/>
      <c r="BJ66" s="254"/>
      <c r="BK66" s="255"/>
      <c r="BL66" s="253"/>
      <c r="BM66" s="254"/>
      <c r="BN66" s="257"/>
      <c r="BO66" s="258"/>
      <c r="BP66" s="254"/>
      <c r="BQ66" s="255"/>
      <c r="BR66" s="253"/>
      <c r="BS66" s="255"/>
      <c r="BT66" s="216"/>
      <c r="BU66" s="223"/>
      <c r="BV66" s="259"/>
      <c r="BW66" s="251"/>
      <c r="BX66" s="251"/>
      <c r="BY66" s="251"/>
      <c r="BZ66" s="251"/>
      <c r="CA66" s="251"/>
      <c r="CB66" s="250"/>
      <c r="CC66" s="252"/>
      <c r="CD66" s="253"/>
      <c r="CE66" s="254"/>
      <c r="CF66" s="254"/>
      <c r="CG66" s="254"/>
      <c r="CH66" s="254"/>
      <c r="CI66" s="254"/>
      <c r="CJ66" s="254"/>
      <c r="CK66" s="254"/>
      <c r="CL66" s="254"/>
      <c r="CM66" s="254"/>
      <c r="CN66" s="254"/>
      <c r="CO66" s="257"/>
      <c r="CP66" s="2"/>
      <c r="CQ66" s="2"/>
      <c r="CR66" s="2"/>
      <c r="CS66" s="2"/>
      <c r="CT66" s="2"/>
      <c r="CU66" s="116" t="s">
        <v>161</v>
      </c>
      <c r="CV66" s="2"/>
      <c r="CW66" s="2"/>
      <c r="CX66" s="2"/>
      <c r="CY66" s="2"/>
      <c r="CZ66" s="2"/>
      <c r="DA66" s="2"/>
      <c r="DB66" s="2"/>
      <c r="DC66" s="2"/>
    </row>
    <row r="67" spans="1:107" s="30" customFormat="1" ht="15" customHeight="1" thickBot="1">
      <c r="A67" s="243" t="s">
        <v>240</v>
      </c>
      <c r="B67" s="246"/>
      <c r="C67" s="247"/>
      <c r="D67" s="247"/>
      <c r="E67" s="247"/>
      <c r="F67" s="247"/>
      <c r="G67" s="248"/>
      <c r="H67" s="249"/>
      <c r="I67" s="250"/>
      <c r="J67" s="206"/>
      <c r="K67" s="249"/>
      <c r="L67" s="251"/>
      <c r="M67" s="251"/>
      <c r="N67" s="251"/>
      <c r="O67" s="251"/>
      <c r="P67" s="251"/>
      <c r="Q67" s="252"/>
      <c r="R67" s="246"/>
      <c r="S67" s="247"/>
      <c r="T67" s="248"/>
      <c r="U67" s="249"/>
      <c r="V67" s="251"/>
      <c r="W67" s="250"/>
      <c r="X67" s="246"/>
      <c r="Y67" s="249"/>
      <c r="Z67" s="251"/>
      <c r="AA67" s="252"/>
      <c r="AB67" s="253"/>
      <c r="AC67" s="254"/>
      <c r="AD67" s="254"/>
      <c r="AE67" s="254"/>
      <c r="AF67" s="254"/>
      <c r="AG67" s="254"/>
      <c r="AH67" s="254"/>
      <c r="AI67" s="254"/>
      <c r="AJ67" s="254"/>
      <c r="AK67" s="255"/>
      <c r="AL67" s="249"/>
      <c r="AM67" s="251"/>
      <c r="AN67" s="251"/>
      <c r="AO67" s="251"/>
      <c r="AP67" s="251"/>
      <c r="AQ67" s="251"/>
      <c r="AR67" s="252"/>
      <c r="AS67" s="246"/>
      <c r="AT67" s="247"/>
      <c r="AU67" s="247"/>
      <c r="AV67" s="256"/>
      <c r="AW67" s="253"/>
      <c r="AX67" s="254"/>
      <c r="AY67" s="255"/>
      <c r="AZ67" s="253"/>
      <c r="BA67" s="254"/>
      <c r="BB67" s="255"/>
      <c r="BC67" s="253"/>
      <c r="BD67" s="254"/>
      <c r="BE67" s="255"/>
      <c r="BF67" s="253"/>
      <c r="BG67" s="254"/>
      <c r="BH67" s="255"/>
      <c r="BI67" s="253"/>
      <c r="BJ67" s="254"/>
      <c r="BK67" s="255"/>
      <c r="BL67" s="253"/>
      <c r="BM67" s="254"/>
      <c r="BN67" s="257"/>
      <c r="BO67" s="258"/>
      <c r="BP67" s="254"/>
      <c r="BQ67" s="255"/>
      <c r="BR67" s="253"/>
      <c r="BS67" s="255"/>
      <c r="BT67" s="216"/>
      <c r="BU67" s="223"/>
      <c r="BV67" s="259"/>
      <c r="BW67" s="251"/>
      <c r="BX67" s="251"/>
      <c r="BY67" s="251"/>
      <c r="BZ67" s="251"/>
      <c r="CA67" s="251"/>
      <c r="CB67" s="250"/>
      <c r="CC67" s="252"/>
      <c r="CD67" s="253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7"/>
      <c r="CP67" s="2"/>
      <c r="CQ67" s="2"/>
      <c r="CR67" s="2"/>
      <c r="CS67" s="2"/>
      <c r="CT67" s="2"/>
      <c r="CU67" s="116" t="s">
        <v>161</v>
      </c>
      <c r="CV67" s="2"/>
      <c r="CW67" s="2"/>
      <c r="CX67" s="2"/>
      <c r="CY67" s="2"/>
      <c r="CZ67" s="2"/>
      <c r="DA67" s="2"/>
      <c r="DB67" s="2"/>
      <c r="DC67" s="2"/>
    </row>
    <row r="68" spans="1:107" s="30" customFormat="1" ht="15" customHeight="1" thickBot="1">
      <c r="A68" s="243" t="s">
        <v>241</v>
      </c>
      <c r="B68" s="246"/>
      <c r="C68" s="247"/>
      <c r="D68" s="247"/>
      <c r="E68" s="247"/>
      <c r="F68" s="247"/>
      <c r="G68" s="248"/>
      <c r="H68" s="249"/>
      <c r="I68" s="250"/>
      <c r="J68" s="206"/>
      <c r="K68" s="249"/>
      <c r="L68" s="251"/>
      <c r="M68" s="251"/>
      <c r="N68" s="251"/>
      <c r="O68" s="251"/>
      <c r="P68" s="251"/>
      <c r="Q68" s="252"/>
      <c r="R68" s="246"/>
      <c r="S68" s="247"/>
      <c r="T68" s="248"/>
      <c r="U68" s="249"/>
      <c r="V68" s="251"/>
      <c r="W68" s="250"/>
      <c r="X68" s="246"/>
      <c r="Y68" s="249"/>
      <c r="Z68" s="251"/>
      <c r="AA68" s="252"/>
      <c r="AB68" s="253"/>
      <c r="AC68" s="254"/>
      <c r="AD68" s="254"/>
      <c r="AE68" s="254"/>
      <c r="AF68" s="254"/>
      <c r="AG68" s="254"/>
      <c r="AH68" s="254"/>
      <c r="AI68" s="254"/>
      <c r="AJ68" s="254"/>
      <c r="AK68" s="255"/>
      <c r="AL68" s="249"/>
      <c r="AM68" s="251"/>
      <c r="AN68" s="251"/>
      <c r="AO68" s="251"/>
      <c r="AP68" s="251"/>
      <c r="AQ68" s="251"/>
      <c r="AR68" s="252"/>
      <c r="AS68" s="246"/>
      <c r="AT68" s="247"/>
      <c r="AU68" s="247"/>
      <c r="AV68" s="256"/>
      <c r="AW68" s="253"/>
      <c r="AX68" s="254"/>
      <c r="AY68" s="255"/>
      <c r="AZ68" s="253"/>
      <c r="BA68" s="254"/>
      <c r="BB68" s="255"/>
      <c r="BC68" s="253"/>
      <c r="BD68" s="254"/>
      <c r="BE68" s="255"/>
      <c r="BF68" s="253"/>
      <c r="BG68" s="254"/>
      <c r="BH68" s="255"/>
      <c r="BI68" s="253"/>
      <c r="BJ68" s="254"/>
      <c r="BK68" s="255"/>
      <c r="BL68" s="253"/>
      <c r="BM68" s="254"/>
      <c r="BN68" s="257"/>
      <c r="BO68" s="258"/>
      <c r="BP68" s="254"/>
      <c r="BQ68" s="255"/>
      <c r="BR68" s="253"/>
      <c r="BS68" s="255"/>
      <c r="BT68" s="216"/>
      <c r="BU68" s="223"/>
      <c r="BV68" s="259"/>
      <c r="BW68" s="251"/>
      <c r="BX68" s="251"/>
      <c r="BY68" s="251"/>
      <c r="BZ68" s="251"/>
      <c r="CA68" s="251"/>
      <c r="CB68" s="250"/>
      <c r="CC68" s="252"/>
      <c r="CD68" s="253"/>
      <c r="CE68" s="254"/>
      <c r="CF68" s="254"/>
      <c r="CG68" s="254"/>
      <c r="CH68" s="254"/>
      <c r="CI68" s="254"/>
      <c r="CJ68" s="254"/>
      <c r="CK68" s="254"/>
      <c r="CL68" s="254"/>
      <c r="CM68" s="254"/>
      <c r="CN68" s="254"/>
      <c r="CO68" s="257"/>
      <c r="CP68" s="2"/>
      <c r="CQ68" s="2"/>
      <c r="CR68" s="2"/>
      <c r="CS68" s="2"/>
      <c r="CT68" s="2"/>
      <c r="CU68" s="116" t="s">
        <v>161</v>
      </c>
      <c r="CV68" s="2"/>
      <c r="CW68" s="2"/>
      <c r="CX68" s="2"/>
      <c r="CY68" s="2"/>
      <c r="CZ68" s="2"/>
      <c r="DA68" s="2"/>
      <c r="DB68" s="2"/>
      <c r="DC68" s="2"/>
    </row>
    <row r="69" spans="1:107" s="30" customFormat="1" ht="15" customHeight="1" thickBot="1">
      <c r="A69" s="243" t="s">
        <v>242</v>
      </c>
      <c r="B69" s="246"/>
      <c r="C69" s="247"/>
      <c r="D69" s="247"/>
      <c r="E69" s="247"/>
      <c r="F69" s="247"/>
      <c r="G69" s="248"/>
      <c r="H69" s="249"/>
      <c r="I69" s="250"/>
      <c r="J69" s="206"/>
      <c r="K69" s="249"/>
      <c r="L69" s="251"/>
      <c r="M69" s="251"/>
      <c r="N69" s="251"/>
      <c r="O69" s="251"/>
      <c r="P69" s="251"/>
      <c r="Q69" s="252"/>
      <c r="R69" s="246"/>
      <c r="S69" s="247"/>
      <c r="T69" s="248"/>
      <c r="U69" s="249"/>
      <c r="V69" s="251"/>
      <c r="W69" s="250"/>
      <c r="X69" s="246"/>
      <c r="Y69" s="249"/>
      <c r="Z69" s="251"/>
      <c r="AA69" s="252"/>
      <c r="AB69" s="253"/>
      <c r="AC69" s="254"/>
      <c r="AD69" s="254"/>
      <c r="AE69" s="254"/>
      <c r="AF69" s="254"/>
      <c r="AG69" s="254"/>
      <c r="AH69" s="254"/>
      <c r="AI69" s="254"/>
      <c r="AJ69" s="254"/>
      <c r="AK69" s="255"/>
      <c r="AL69" s="249"/>
      <c r="AM69" s="251"/>
      <c r="AN69" s="251"/>
      <c r="AO69" s="251"/>
      <c r="AP69" s="251"/>
      <c r="AQ69" s="251"/>
      <c r="AR69" s="252"/>
      <c r="AS69" s="246"/>
      <c r="AT69" s="247"/>
      <c r="AU69" s="247"/>
      <c r="AV69" s="256"/>
      <c r="AW69" s="253"/>
      <c r="AX69" s="254"/>
      <c r="AY69" s="255"/>
      <c r="AZ69" s="253"/>
      <c r="BA69" s="254"/>
      <c r="BB69" s="255"/>
      <c r="BC69" s="253"/>
      <c r="BD69" s="254"/>
      <c r="BE69" s="255"/>
      <c r="BF69" s="253"/>
      <c r="BG69" s="254"/>
      <c r="BH69" s="255"/>
      <c r="BI69" s="253"/>
      <c r="BJ69" s="254"/>
      <c r="BK69" s="255"/>
      <c r="BL69" s="253"/>
      <c r="BM69" s="254"/>
      <c r="BN69" s="257"/>
      <c r="BO69" s="258"/>
      <c r="BP69" s="254"/>
      <c r="BQ69" s="255"/>
      <c r="BR69" s="253"/>
      <c r="BS69" s="255"/>
      <c r="BT69" s="216"/>
      <c r="BU69" s="223"/>
      <c r="BV69" s="259"/>
      <c r="BW69" s="251"/>
      <c r="BX69" s="251"/>
      <c r="BY69" s="251"/>
      <c r="BZ69" s="251"/>
      <c r="CA69" s="251"/>
      <c r="CB69" s="250"/>
      <c r="CC69" s="252"/>
      <c r="CD69" s="253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7"/>
      <c r="CP69" s="2"/>
      <c r="CQ69" s="2"/>
      <c r="CR69" s="2"/>
      <c r="CS69" s="2"/>
      <c r="CT69" s="2"/>
      <c r="CU69" s="116" t="s">
        <v>161</v>
      </c>
      <c r="CV69" s="2"/>
      <c r="CW69" s="2"/>
      <c r="CX69" s="2"/>
      <c r="CY69" s="2"/>
      <c r="CZ69" s="2"/>
      <c r="DA69" s="2"/>
      <c r="DB69" s="2"/>
      <c r="DC69" s="2"/>
    </row>
    <row r="70" spans="1:107" s="30" customFormat="1" ht="15" customHeight="1" thickBot="1">
      <c r="A70" s="243" t="s">
        <v>243</v>
      </c>
      <c r="B70" s="246"/>
      <c r="C70" s="247"/>
      <c r="D70" s="247"/>
      <c r="E70" s="247"/>
      <c r="F70" s="247"/>
      <c r="G70" s="248"/>
      <c r="H70" s="249"/>
      <c r="I70" s="250"/>
      <c r="J70" s="206"/>
      <c r="K70" s="249"/>
      <c r="L70" s="251"/>
      <c r="M70" s="251"/>
      <c r="N70" s="251"/>
      <c r="O70" s="251"/>
      <c r="P70" s="251"/>
      <c r="Q70" s="252"/>
      <c r="R70" s="246"/>
      <c r="S70" s="247"/>
      <c r="T70" s="248"/>
      <c r="U70" s="249"/>
      <c r="V70" s="251"/>
      <c r="W70" s="250"/>
      <c r="X70" s="246"/>
      <c r="Y70" s="249"/>
      <c r="Z70" s="251"/>
      <c r="AA70" s="252"/>
      <c r="AB70" s="253"/>
      <c r="AC70" s="254"/>
      <c r="AD70" s="254"/>
      <c r="AE70" s="254"/>
      <c r="AF70" s="254"/>
      <c r="AG70" s="254"/>
      <c r="AH70" s="254"/>
      <c r="AI70" s="254"/>
      <c r="AJ70" s="254"/>
      <c r="AK70" s="255"/>
      <c r="AL70" s="249"/>
      <c r="AM70" s="251"/>
      <c r="AN70" s="251"/>
      <c r="AO70" s="251"/>
      <c r="AP70" s="251"/>
      <c r="AQ70" s="251"/>
      <c r="AR70" s="252"/>
      <c r="AS70" s="246"/>
      <c r="AT70" s="247"/>
      <c r="AU70" s="247"/>
      <c r="AV70" s="256"/>
      <c r="AW70" s="253"/>
      <c r="AX70" s="254"/>
      <c r="AY70" s="255"/>
      <c r="AZ70" s="253"/>
      <c r="BA70" s="254"/>
      <c r="BB70" s="255"/>
      <c r="BC70" s="253"/>
      <c r="BD70" s="254"/>
      <c r="BE70" s="255"/>
      <c r="BF70" s="253"/>
      <c r="BG70" s="254"/>
      <c r="BH70" s="255"/>
      <c r="BI70" s="253"/>
      <c r="BJ70" s="254"/>
      <c r="BK70" s="255"/>
      <c r="BL70" s="253"/>
      <c r="BM70" s="254"/>
      <c r="BN70" s="257"/>
      <c r="BO70" s="258"/>
      <c r="BP70" s="254"/>
      <c r="BQ70" s="255"/>
      <c r="BR70" s="253"/>
      <c r="BS70" s="255"/>
      <c r="BT70" s="216"/>
      <c r="BU70" s="223"/>
      <c r="BV70" s="259"/>
      <c r="BW70" s="251"/>
      <c r="BX70" s="251"/>
      <c r="BY70" s="251"/>
      <c r="BZ70" s="251"/>
      <c r="CA70" s="251"/>
      <c r="CB70" s="250"/>
      <c r="CC70" s="252"/>
      <c r="CD70" s="253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7"/>
      <c r="CP70" s="2"/>
      <c r="CQ70" s="2"/>
      <c r="CR70" s="2"/>
      <c r="CS70" s="2"/>
      <c r="CT70" s="2"/>
      <c r="CU70" s="116" t="s">
        <v>161</v>
      </c>
      <c r="CV70" s="2"/>
      <c r="CW70" s="2"/>
      <c r="CX70" s="2"/>
      <c r="CY70" s="2"/>
      <c r="CZ70" s="2"/>
      <c r="DA70" s="2"/>
      <c r="DB70" s="2"/>
      <c r="DC70" s="2"/>
    </row>
    <row r="71" spans="1:107" s="30" customFormat="1" ht="15" customHeight="1" thickBot="1">
      <c r="A71" s="243" t="s">
        <v>244</v>
      </c>
      <c r="B71" s="246"/>
      <c r="C71" s="247"/>
      <c r="D71" s="247"/>
      <c r="E71" s="247"/>
      <c r="F71" s="247"/>
      <c r="G71" s="248"/>
      <c r="H71" s="249"/>
      <c r="I71" s="250"/>
      <c r="J71" s="206"/>
      <c r="K71" s="249"/>
      <c r="L71" s="251"/>
      <c r="M71" s="251"/>
      <c r="N71" s="251"/>
      <c r="O71" s="251"/>
      <c r="P71" s="251"/>
      <c r="Q71" s="252"/>
      <c r="R71" s="246"/>
      <c r="S71" s="247"/>
      <c r="T71" s="248"/>
      <c r="U71" s="249"/>
      <c r="V71" s="251"/>
      <c r="W71" s="250"/>
      <c r="X71" s="246"/>
      <c r="Y71" s="249"/>
      <c r="Z71" s="251"/>
      <c r="AA71" s="252"/>
      <c r="AB71" s="253"/>
      <c r="AC71" s="254"/>
      <c r="AD71" s="254"/>
      <c r="AE71" s="254"/>
      <c r="AF71" s="254"/>
      <c r="AG71" s="254"/>
      <c r="AH71" s="254"/>
      <c r="AI71" s="254"/>
      <c r="AJ71" s="254"/>
      <c r="AK71" s="255"/>
      <c r="AL71" s="249"/>
      <c r="AM71" s="251"/>
      <c r="AN71" s="251"/>
      <c r="AO71" s="251"/>
      <c r="AP71" s="251"/>
      <c r="AQ71" s="251"/>
      <c r="AR71" s="252"/>
      <c r="AS71" s="246"/>
      <c r="AT71" s="247"/>
      <c r="AU71" s="247"/>
      <c r="AV71" s="256"/>
      <c r="AW71" s="253"/>
      <c r="AX71" s="254"/>
      <c r="AY71" s="255"/>
      <c r="AZ71" s="253"/>
      <c r="BA71" s="254"/>
      <c r="BB71" s="255"/>
      <c r="BC71" s="253"/>
      <c r="BD71" s="254"/>
      <c r="BE71" s="255"/>
      <c r="BF71" s="253"/>
      <c r="BG71" s="254"/>
      <c r="BH71" s="255"/>
      <c r="BI71" s="253"/>
      <c r="BJ71" s="254"/>
      <c r="BK71" s="255"/>
      <c r="BL71" s="253"/>
      <c r="BM71" s="254"/>
      <c r="BN71" s="257"/>
      <c r="BO71" s="258"/>
      <c r="BP71" s="254"/>
      <c r="BQ71" s="255"/>
      <c r="BR71" s="253"/>
      <c r="BS71" s="255"/>
      <c r="BT71" s="216"/>
      <c r="BU71" s="223"/>
      <c r="BV71" s="259"/>
      <c r="BW71" s="251"/>
      <c r="BX71" s="251"/>
      <c r="BY71" s="251"/>
      <c r="BZ71" s="251"/>
      <c r="CA71" s="251"/>
      <c r="CB71" s="250"/>
      <c r="CC71" s="252"/>
      <c r="CD71" s="253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7"/>
      <c r="CP71" s="2"/>
      <c r="CQ71" s="2"/>
      <c r="CR71" s="2"/>
      <c r="CS71" s="2"/>
      <c r="CT71" s="2"/>
      <c r="CU71" s="116" t="s">
        <v>161</v>
      </c>
      <c r="CV71" s="2"/>
      <c r="CW71" s="2"/>
      <c r="CX71" s="2"/>
      <c r="CY71" s="2"/>
      <c r="CZ71" s="2"/>
      <c r="DA71" s="2"/>
      <c r="DB71" s="2"/>
      <c r="DC71" s="2"/>
    </row>
    <row r="72" spans="1:107" s="30" customFormat="1" ht="15" customHeight="1" thickBot="1">
      <c r="A72" s="243" t="s">
        <v>245</v>
      </c>
      <c r="B72" s="246"/>
      <c r="C72" s="247"/>
      <c r="D72" s="247"/>
      <c r="E72" s="247"/>
      <c r="F72" s="247"/>
      <c r="G72" s="248"/>
      <c r="H72" s="249"/>
      <c r="I72" s="250"/>
      <c r="J72" s="206"/>
      <c r="K72" s="249"/>
      <c r="L72" s="251"/>
      <c r="M72" s="251"/>
      <c r="N72" s="251"/>
      <c r="O72" s="251"/>
      <c r="P72" s="251"/>
      <c r="Q72" s="252"/>
      <c r="R72" s="246"/>
      <c r="S72" s="247"/>
      <c r="T72" s="248"/>
      <c r="U72" s="249"/>
      <c r="V72" s="251"/>
      <c r="W72" s="250"/>
      <c r="X72" s="246"/>
      <c r="Y72" s="249"/>
      <c r="Z72" s="251"/>
      <c r="AA72" s="252"/>
      <c r="AB72" s="253"/>
      <c r="AC72" s="254"/>
      <c r="AD72" s="254"/>
      <c r="AE72" s="254"/>
      <c r="AF72" s="254"/>
      <c r="AG72" s="254"/>
      <c r="AH72" s="254"/>
      <c r="AI72" s="254"/>
      <c r="AJ72" s="254"/>
      <c r="AK72" s="255"/>
      <c r="AL72" s="249"/>
      <c r="AM72" s="251"/>
      <c r="AN72" s="251"/>
      <c r="AO72" s="251"/>
      <c r="AP72" s="251"/>
      <c r="AQ72" s="251"/>
      <c r="AR72" s="252"/>
      <c r="AS72" s="246"/>
      <c r="AT72" s="247"/>
      <c r="AU72" s="247"/>
      <c r="AV72" s="256"/>
      <c r="AW72" s="253"/>
      <c r="AX72" s="254"/>
      <c r="AY72" s="255"/>
      <c r="AZ72" s="253"/>
      <c r="BA72" s="254"/>
      <c r="BB72" s="255"/>
      <c r="BC72" s="253"/>
      <c r="BD72" s="254"/>
      <c r="BE72" s="255"/>
      <c r="BF72" s="253"/>
      <c r="BG72" s="254"/>
      <c r="BH72" s="255"/>
      <c r="BI72" s="253"/>
      <c r="BJ72" s="254"/>
      <c r="BK72" s="255"/>
      <c r="BL72" s="253"/>
      <c r="BM72" s="254"/>
      <c r="BN72" s="257"/>
      <c r="BO72" s="258"/>
      <c r="BP72" s="254"/>
      <c r="BQ72" s="255"/>
      <c r="BR72" s="253"/>
      <c r="BS72" s="255"/>
      <c r="BT72" s="216"/>
      <c r="BU72" s="223"/>
      <c r="BV72" s="259"/>
      <c r="BW72" s="251"/>
      <c r="BX72" s="251"/>
      <c r="BY72" s="251"/>
      <c r="BZ72" s="251"/>
      <c r="CA72" s="251"/>
      <c r="CB72" s="250"/>
      <c r="CC72" s="252"/>
      <c r="CD72" s="253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7"/>
      <c r="CP72" s="2"/>
      <c r="CQ72" s="2"/>
      <c r="CR72" s="2"/>
      <c r="CS72" s="2"/>
      <c r="CT72" s="2"/>
      <c r="CU72" s="116" t="s">
        <v>161</v>
      </c>
      <c r="CV72" s="2"/>
      <c r="CW72" s="2"/>
      <c r="CX72" s="2"/>
      <c r="CY72" s="2"/>
      <c r="CZ72" s="2"/>
      <c r="DA72" s="2"/>
      <c r="DB72" s="2"/>
      <c r="DC72" s="2"/>
    </row>
    <row r="73" spans="1:107" s="30" customFormat="1" ht="15" customHeight="1" thickBot="1">
      <c r="A73" s="243" t="s">
        <v>246</v>
      </c>
      <c r="B73" s="246"/>
      <c r="C73" s="247"/>
      <c r="D73" s="247"/>
      <c r="E73" s="247"/>
      <c r="F73" s="247"/>
      <c r="G73" s="248"/>
      <c r="H73" s="249"/>
      <c r="I73" s="250"/>
      <c r="J73" s="206"/>
      <c r="K73" s="249"/>
      <c r="L73" s="251"/>
      <c r="M73" s="251"/>
      <c r="N73" s="251"/>
      <c r="O73" s="251"/>
      <c r="P73" s="251"/>
      <c r="Q73" s="252"/>
      <c r="R73" s="246"/>
      <c r="S73" s="247"/>
      <c r="T73" s="248"/>
      <c r="U73" s="249"/>
      <c r="V73" s="251"/>
      <c r="W73" s="250"/>
      <c r="X73" s="246"/>
      <c r="Y73" s="249"/>
      <c r="Z73" s="251"/>
      <c r="AA73" s="252"/>
      <c r="AB73" s="253"/>
      <c r="AC73" s="254"/>
      <c r="AD73" s="254"/>
      <c r="AE73" s="254"/>
      <c r="AF73" s="254"/>
      <c r="AG73" s="254"/>
      <c r="AH73" s="254"/>
      <c r="AI73" s="254"/>
      <c r="AJ73" s="254"/>
      <c r="AK73" s="255"/>
      <c r="AL73" s="249"/>
      <c r="AM73" s="251"/>
      <c r="AN73" s="251"/>
      <c r="AO73" s="251"/>
      <c r="AP73" s="251"/>
      <c r="AQ73" s="251"/>
      <c r="AR73" s="252"/>
      <c r="AS73" s="246"/>
      <c r="AT73" s="247"/>
      <c r="AU73" s="247"/>
      <c r="AV73" s="256"/>
      <c r="AW73" s="253"/>
      <c r="AX73" s="254"/>
      <c r="AY73" s="255"/>
      <c r="AZ73" s="253"/>
      <c r="BA73" s="254"/>
      <c r="BB73" s="255"/>
      <c r="BC73" s="253"/>
      <c r="BD73" s="254"/>
      <c r="BE73" s="255"/>
      <c r="BF73" s="253"/>
      <c r="BG73" s="254"/>
      <c r="BH73" s="255"/>
      <c r="BI73" s="253"/>
      <c r="BJ73" s="254"/>
      <c r="BK73" s="255"/>
      <c r="BL73" s="253"/>
      <c r="BM73" s="254"/>
      <c r="BN73" s="257"/>
      <c r="BO73" s="258"/>
      <c r="BP73" s="254"/>
      <c r="BQ73" s="255"/>
      <c r="BR73" s="253"/>
      <c r="BS73" s="255"/>
      <c r="BT73" s="216"/>
      <c r="BU73" s="223"/>
      <c r="BV73" s="259"/>
      <c r="BW73" s="251"/>
      <c r="BX73" s="251"/>
      <c r="BY73" s="251"/>
      <c r="BZ73" s="251"/>
      <c r="CA73" s="251"/>
      <c r="CB73" s="250"/>
      <c r="CC73" s="252"/>
      <c r="CD73" s="253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7"/>
      <c r="CP73" s="2"/>
      <c r="CQ73" s="2"/>
      <c r="CR73" s="2"/>
      <c r="CS73" s="2"/>
      <c r="CT73" s="2"/>
      <c r="CU73" s="116" t="s">
        <v>161</v>
      </c>
      <c r="CV73" s="2"/>
      <c r="CW73" s="2"/>
      <c r="CX73" s="2"/>
      <c r="CY73" s="2"/>
      <c r="CZ73" s="2"/>
      <c r="DA73" s="2"/>
      <c r="DB73" s="2"/>
      <c r="DC73" s="2"/>
    </row>
    <row r="74" spans="1:107" s="30" customFormat="1" ht="15" customHeight="1" thickBot="1">
      <c r="A74" s="243" t="s">
        <v>247</v>
      </c>
      <c r="B74" s="246"/>
      <c r="C74" s="247"/>
      <c r="D74" s="247"/>
      <c r="E74" s="247"/>
      <c r="F74" s="247"/>
      <c r="G74" s="248"/>
      <c r="H74" s="249"/>
      <c r="I74" s="250"/>
      <c r="J74" s="206"/>
      <c r="K74" s="249"/>
      <c r="L74" s="251"/>
      <c r="M74" s="251"/>
      <c r="N74" s="251"/>
      <c r="O74" s="251"/>
      <c r="P74" s="251"/>
      <c r="Q74" s="252"/>
      <c r="R74" s="246"/>
      <c r="S74" s="247"/>
      <c r="T74" s="248"/>
      <c r="U74" s="249"/>
      <c r="V74" s="251"/>
      <c r="W74" s="250"/>
      <c r="X74" s="246"/>
      <c r="Y74" s="249"/>
      <c r="Z74" s="251"/>
      <c r="AA74" s="252"/>
      <c r="AB74" s="253"/>
      <c r="AC74" s="254"/>
      <c r="AD74" s="254"/>
      <c r="AE74" s="254"/>
      <c r="AF74" s="254"/>
      <c r="AG74" s="254"/>
      <c r="AH74" s="254"/>
      <c r="AI74" s="254"/>
      <c r="AJ74" s="254"/>
      <c r="AK74" s="255"/>
      <c r="AL74" s="249"/>
      <c r="AM74" s="251"/>
      <c r="AN74" s="251"/>
      <c r="AO74" s="251"/>
      <c r="AP74" s="251"/>
      <c r="AQ74" s="251"/>
      <c r="AR74" s="252"/>
      <c r="AS74" s="246"/>
      <c r="AT74" s="247"/>
      <c r="AU74" s="247"/>
      <c r="AV74" s="256"/>
      <c r="AW74" s="253"/>
      <c r="AX74" s="254"/>
      <c r="AY74" s="255"/>
      <c r="AZ74" s="253"/>
      <c r="BA74" s="254"/>
      <c r="BB74" s="255"/>
      <c r="BC74" s="253"/>
      <c r="BD74" s="254"/>
      <c r="BE74" s="255"/>
      <c r="BF74" s="253"/>
      <c r="BG74" s="254"/>
      <c r="BH74" s="255"/>
      <c r="BI74" s="253"/>
      <c r="BJ74" s="254"/>
      <c r="BK74" s="255"/>
      <c r="BL74" s="253"/>
      <c r="BM74" s="254"/>
      <c r="BN74" s="257"/>
      <c r="BO74" s="258"/>
      <c r="BP74" s="254"/>
      <c r="BQ74" s="255"/>
      <c r="BR74" s="253"/>
      <c r="BS74" s="255"/>
      <c r="BT74" s="216"/>
      <c r="BU74" s="223"/>
      <c r="BV74" s="259"/>
      <c r="BW74" s="251"/>
      <c r="BX74" s="251"/>
      <c r="BY74" s="251"/>
      <c r="BZ74" s="251"/>
      <c r="CA74" s="251"/>
      <c r="CB74" s="250"/>
      <c r="CC74" s="252"/>
      <c r="CD74" s="253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7"/>
      <c r="CP74" s="2"/>
      <c r="CQ74" s="2"/>
      <c r="CR74" s="2"/>
      <c r="CS74" s="2"/>
      <c r="CT74" s="2"/>
      <c r="CU74" s="116" t="s">
        <v>161</v>
      </c>
      <c r="CV74" s="2"/>
      <c r="CW74" s="2"/>
      <c r="CX74" s="2"/>
      <c r="CY74" s="2"/>
      <c r="CZ74" s="2"/>
      <c r="DA74" s="2"/>
      <c r="DB74" s="2"/>
      <c r="DC74" s="2"/>
    </row>
    <row r="75" spans="1:107" s="30" customFormat="1" ht="15" customHeight="1" thickBot="1">
      <c r="A75" s="243" t="s">
        <v>248</v>
      </c>
      <c r="B75" s="246"/>
      <c r="C75" s="247"/>
      <c r="D75" s="247"/>
      <c r="E75" s="247"/>
      <c r="F75" s="247"/>
      <c r="G75" s="248"/>
      <c r="H75" s="249"/>
      <c r="I75" s="250"/>
      <c r="J75" s="206"/>
      <c r="K75" s="249"/>
      <c r="L75" s="251"/>
      <c r="M75" s="251"/>
      <c r="N75" s="251"/>
      <c r="O75" s="251"/>
      <c r="P75" s="251"/>
      <c r="Q75" s="252"/>
      <c r="R75" s="246"/>
      <c r="S75" s="247"/>
      <c r="T75" s="248"/>
      <c r="U75" s="249"/>
      <c r="V75" s="251"/>
      <c r="W75" s="250"/>
      <c r="X75" s="246"/>
      <c r="Y75" s="249"/>
      <c r="Z75" s="251"/>
      <c r="AA75" s="252"/>
      <c r="AB75" s="253"/>
      <c r="AC75" s="254"/>
      <c r="AD75" s="254"/>
      <c r="AE75" s="254"/>
      <c r="AF75" s="254"/>
      <c r="AG75" s="254"/>
      <c r="AH75" s="254"/>
      <c r="AI75" s="254"/>
      <c r="AJ75" s="254"/>
      <c r="AK75" s="255"/>
      <c r="AL75" s="249"/>
      <c r="AM75" s="251"/>
      <c r="AN75" s="251"/>
      <c r="AO75" s="251"/>
      <c r="AP75" s="251"/>
      <c r="AQ75" s="251"/>
      <c r="AR75" s="252"/>
      <c r="AS75" s="246"/>
      <c r="AT75" s="247"/>
      <c r="AU75" s="247"/>
      <c r="AV75" s="256"/>
      <c r="AW75" s="253"/>
      <c r="AX75" s="254"/>
      <c r="AY75" s="255"/>
      <c r="AZ75" s="253"/>
      <c r="BA75" s="254"/>
      <c r="BB75" s="255"/>
      <c r="BC75" s="253"/>
      <c r="BD75" s="254"/>
      <c r="BE75" s="255"/>
      <c r="BF75" s="253"/>
      <c r="BG75" s="254"/>
      <c r="BH75" s="255"/>
      <c r="BI75" s="253"/>
      <c r="BJ75" s="254"/>
      <c r="BK75" s="255"/>
      <c r="BL75" s="253"/>
      <c r="BM75" s="254"/>
      <c r="BN75" s="257"/>
      <c r="BO75" s="258"/>
      <c r="BP75" s="254"/>
      <c r="BQ75" s="255"/>
      <c r="BR75" s="253"/>
      <c r="BS75" s="255"/>
      <c r="BT75" s="216"/>
      <c r="BU75" s="223"/>
      <c r="BV75" s="259"/>
      <c r="BW75" s="251"/>
      <c r="BX75" s="251"/>
      <c r="BY75" s="251"/>
      <c r="BZ75" s="251"/>
      <c r="CA75" s="251"/>
      <c r="CB75" s="250"/>
      <c r="CC75" s="252"/>
      <c r="CD75" s="253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7"/>
      <c r="CP75" s="2"/>
      <c r="CQ75" s="2"/>
      <c r="CR75" s="2"/>
      <c r="CS75" s="2"/>
      <c r="CT75" s="2"/>
      <c r="CU75" s="116" t="s">
        <v>161</v>
      </c>
      <c r="CV75" s="2"/>
      <c r="CW75" s="2"/>
      <c r="CX75" s="2"/>
      <c r="CY75" s="2"/>
      <c r="CZ75" s="2"/>
      <c r="DA75" s="2"/>
      <c r="DB75" s="2"/>
      <c r="DC75" s="2"/>
    </row>
    <row r="76" spans="1:107" s="30" customFormat="1" ht="15" customHeight="1" thickBot="1">
      <c r="A76" s="243" t="s">
        <v>249</v>
      </c>
      <c r="B76" s="246"/>
      <c r="C76" s="247"/>
      <c r="D76" s="247"/>
      <c r="E76" s="247"/>
      <c r="F76" s="247"/>
      <c r="G76" s="248"/>
      <c r="H76" s="249"/>
      <c r="I76" s="250"/>
      <c r="J76" s="206"/>
      <c r="K76" s="249"/>
      <c r="L76" s="251"/>
      <c r="M76" s="251"/>
      <c r="N76" s="251"/>
      <c r="O76" s="251"/>
      <c r="P76" s="251"/>
      <c r="Q76" s="252"/>
      <c r="R76" s="246"/>
      <c r="S76" s="247"/>
      <c r="T76" s="248"/>
      <c r="U76" s="249"/>
      <c r="V76" s="251"/>
      <c r="W76" s="250"/>
      <c r="X76" s="246"/>
      <c r="Y76" s="249"/>
      <c r="Z76" s="251"/>
      <c r="AA76" s="252"/>
      <c r="AB76" s="253"/>
      <c r="AC76" s="254"/>
      <c r="AD76" s="254"/>
      <c r="AE76" s="254"/>
      <c r="AF76" s="254"/>
      <c r="AG76" s="254"/>
      <c r="AH76" s="254"/>
      <c r="AI76" s="254"/>
      <c r="AJ76" s="254"/>
      <c r="AK76" s="255"/>
      <c r="AL76" s="249"/>
      <c r="AM76" s="251"/>
      <c r="AN76" s="251"/>
      <c r="AO76" s="251"/>
      <c r="AP76" s="251"/>
      <c r="AQ76" s="251"/>
      <c r="AR76" s="252"/>
      <c r="AS76" s="246"/>
      <c r="AT76" s="247"/>
      <c r="AU76" s="247"/>
      <c r="AV76" s="256"/>
      <c r="AW76" s="253"/>
      <c r="AX76" s="254"/>
      <c r="AY76" s="255"/>
      <c r="AZ76" s="253"/>
      <c r="BA76" s="254"/>
      <c r="BB76" s="255"/>
      <c r="BC76" s="253"/>
      <c r="BD76" s="254"/>
      <c r="BE76" s="255"/>
      <c r="BF76" s="253"/>
      <c r="BG76" s="254"/>
      <c r="BH76" s="255"/>
      <c r="BI76" s="253"/>
      <c r="BJ76" s="254"/>
      <c r="BK76" s="255"/>
      <c r="BL76" s="253"/>
      <c r="BM76" s="254"/>
      <c r="BN76" s="257"/>
      <c r="BO76" s="258"/>
      <c r="BP76" s="254"/>
      <c r="BQ76" s="255"/>
      <c r="BR76" s="253"/>
      <c r="BS76" s="255"/>
      <c r="BT76" s="216"/>
      <c r="BU76" s="223"/>
      <c r="BV76" s="259"/>
      <c r="BW76" s="251"/>
      <c r="BX76" s="251"/>
      <c r="BY76" s="251"/>
      <c r="BZ76" s="251"/>
      <c r="CA76" s="251"/>
      <c r="CB76" s="250"/>
      <c r="CC76" s="252"/>
      <c r="CD76" s="253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7"/>
      <c r="CP76" s="2"/>
      <c r="CQ76" s="2"/>
      <c r="CR76" s="2"/>
      <c r="CS76" s="2"/>
      <c r="CT76" s="2"/>
      <c r="CU76" s="116" t="s">
        <v>161</v>
      </c>
      <c r="CV76" s="2"/>
      <c r="CW76" s="2"/>
      <c r="CX76" s="2"/>
      <c r="CY76" s="2"/>
      <c r="CZ76" s="2"/>
      <c r="DA76" s="2"/>
      <c r="DB76" s="2"/>
      <c r="DC76" s="2"/>
    </row>
    <row r="77" spans="1:107" s="30" customFormat="1" ht="15" customHeight="1" thickBot="1">
      <c r="A77" s="243" t="s">
        <v>250</v>
      </c>
      <c r="B77" s="246"/>
      <c r="C77" s="247"/>
      <c r="D77" s="247"/>
      <c r="E77" s="247"/>
      <c r="F77" s="247"/>
      <c r="G77" s="248"/>
      <c r="H77" s="249"/>
      <c r="I77" s="250"/>
      <c r="J77" s="206"/>
      <c r="K77" s="249"/>
      <c r="L77" s="251"/>
      <c r="M77" s="251"/>
      <c r="N77" s="251"/>
      <c r="O77" s="251"/>
      <c r="P77" s="251"/>
      <c r="Q77" s="252"/>
      <c r="R77" s="246"/>
      <c r="S77" s="247"/>
      <c r="T77" s="248"/>
      <c r="U77" s="249"/>
      <c r="V77" s="251"/>
      <c r="W77" s="250"/>
      <c r="X77" s="246"/>
      <c r="Y77" s="249"/>
      <c r="Z77" s="251"/>
      <c r="AA77" s="252"/>
      <c r="AB77" s="253"/>
      <c r="AC77" s="254"/>
      <c r="AD77" s="254"/>
      <c r="AE77" s="254"/>
      <c r="AF77" s="254"/>
      <c r="AG77" s="254"/>
      <c r="AH77" s="254"/>
      <c r="AI77" s="254"/>
      <c r="AJ77" s="254"/>
      <c r="AK77" s="255"/>
      <c r="AL77" s="249"/>
      <c r="AM77" s="251"/>
      <c r="AN77" s="251"/>
      <c r="AO77" s="251"/>
      <c r="AP77" s="251"/>
      <c r="AQ77" s="251"/>
      <c r="AR77" s="252"/>
      <c r="AS77" s="246"/>
      <c r="AT77" s="247"/>
      <c r="AU77" s="247"/>
      <c r="AV77" s="256"/>
      <c r="AW77" s="253"/>
      <c r="AX77" s="254"/>
      <c r="AY77" s="255"/>
      <c r="AZ77" s="253"/>
      <c r="BA77" s="254"/>
      <c r="BB77" s="255"/>
      <c r="BC77" s="253"/>
      <c r="BD77" s="254"/>
      <c r="BE77" s="255"/>
      <c r="BF77" s="253"/>
      <c r="BG77" s="254"/>
      <c r="BH77" s="255"/>
      <c r="BI77" s="253"/>
      <c r="BJ77" s="254"/>
      <c r="BK77" s="255"/>
      <c r="BL77" s="253"/>
      <c r="BM77" s="254"/>
      <c r="BN77" s="257"/>
      <c r="BO77" s="258"/>
      <c r="BP77" s="254"/>
      <c r="BQ77" s="255"/>
      <c r="BR77" s="253"/>
      <c r="BS77" s="255"/>
      <c r="BT77" s="216"/>
      <c r="BU77" s="223"/>
      <c r="BV77" s="259"/>
      <c r="BW77" s="251"/>
      <c r="BX77" s="251"/>
      <c r="BY77" s="251"/>
      <c r="BZ77" s="251"/>
      <c r="CA77" s="251"/>
      <c r="CB77" s="250"/>
      <c r="CC77" s="252"/>
      <c r="CD77" s="253"/>
      <c r="CE77" s="254"/>
      <c r="CF77" s="254"/>
      <c r="CG77" s="254"/>
      <c r="CH77" s="254"/>
      <c r="CI77" s="254"/>
      <c r="CJ77" s="254"/>
      <c r="CK77" s="254"/>
      <c r="CL77" s="254"/>
      <c r="CM77" s="254"/>
      <c r="CN77" s="254"/>
      <c r="CO77" s="257"/>
      <c r="CP77" s="2"/>
      <c r="CQ77" s="2"/>
      <c r="CR77" s="2"/>
      <c r="CS77" s="2"/>
      <c r="CT77" s="2"/>
      <c r="CU77" s="116" t="s">
        <v>161</v>
      </c>
      <c r="CV77" s="2"/>
      <c r="CW77" s="2"/>
      <c r="CX77" s="2"/>
      <c r="CY77" s="2"/>
      <c r="CZ77" s="2"/>
      <c r="DA77" s="2"/>
      <c r="DB77" s="2"/>
      <c r="DC77" s="2"/>
    </row>
    <row r="78" spans="1:107" s="30" customFormat="1" ht="15" customHeight="1" thickBot="1">
      <c r="A78" s="243" t="s">
        <v>251</v>
      </c>
      <c r="B78" s="246"/>
      <c r="C78" s="247"/>
      <c r="D78" s="247"/>
      <c r="E78" s="247"/>
      <c r="F78" s="247"/>
      <c r="G78" s="248"/>
      <c r="H78" s="249"/>
      <c r="I78" s="250"/>
      <c r="J78" s="206"/>
      <c r="K78" s="249"/>
      <c r="L78" s="251"/>
      <c r="M78" s="251"/>
      <c r="N78" s="251"/>
      <c r="O78" s="251"/>
      <c r="P78" s="251"/>
      <c r="Q78" s="252"/>
      <c r="R78" s="246"/>
      <c r="S78" s="247"/>
      <c r="T78" s="248"/>
      <c r="U78" s="249"/>
      <c r="V78" s="251"/>
      <c r="W78" s="250"/>
      <c r="X78" s="246"/>
      <c r="Y78" s="249"/>
      <c r="Z78" s="251"/>
      <c r="AA78" s="252"/>
      <c r="AB78" s="253"/>
      <c r="AC78" s="254"/>
      <c r="AD78" s="254"/>
      <c r="AE78" s="254"/>
      <c r="AF78" s="254"/>
      <c r="AG78" s="254"/>
      <c r="AH78" s="254"/>
      <c r="AI78" s="254"/>
      <c r="AJ78" s="254"/>
      <c r="AK78" s="255"/>
      <c r="AL78" s="249"/>
      <c r="AM78" s="251"/>
      <c r="AN78" s="251"/>
      <c r="AO78" s="251"/>
      <c r="AP78" s="251"/>
      <c r="AQ78" s="251"/>
      <c r="AR78" s="252"/>
      <c r="AS78" s="246"/>
      <c r="AT78" s="247"/>
      <c r="AU78" s="247"/>
      <c r="AV78" s="256"/>
      <c r="AW78" s="253"/>
      <c r="AX78" s="254"/>
      <c r="AY78" s="255"/>
      <c r="AZ78" s="253"/>
      <c r="BA78" s="254"/>
      <c r="BB78" s="255"/>
      <c r="BC78" s="253"/>
      <c r="BD78" s="254"/>
      <c r="BE78" s="255"/>
      <c r="BF78" s="253"/>
      <c r="BG78" s="254"/>
      <c r="BH78" s="255"/>
      <c r="BI78" s="253"/>
      <c r="BJ78" s="254"/>
      <c r="BK78" s="255"/>
      <c r="BL78" s="253"/>
      <c r="BM78" s="254"/>
      <c r="BN78" s="257"/>
      <c r="BO78" s="258"/>
      <c r="BP78" s="254"/>
      <c r="BQ78" s="255"/>
      <c r="BR78" s="253"/>
      <c r="BS78" s="255"/>
      <c r="BT78" s="216"/>
      <c r="BU78" s="223"/>
      <c r="BV78" s="259"/>
      <c r="BW78" s="251"/>
      <c r="BX78" s="251"/>
      <c r="BY78" s="251"/>
      <c r="BZ78" s="251"/>
      <c r="CA78" s="251"/>
      <c r="CB78" s="250"/>
      <c r="CC78" s="252"/>
      <c r="CD78" s="253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7"/>
      <c r="CP78" s="2"/>
      <c r="CQ78" s="2"/>
      <c r="CR78" s="2"/>
      <c r="CS78" s="2"/>
      <c r="CT78" s="2"/>
      <c r="CU78" s="116" t="s">
        <v>161</v>
      </c>
      <c r="CV78" s="2"/>
      <c r="CW78" s="2"/>
      <c r="CX78" s="2"/>
      <c r="CY78" s="2"/>
      <c r="CZ78" s="2"/>
      <c r="DA78" s="2"/>
      <c r="DB78" s="2"/>
      <c r="DC78" s="2"/>
    </row>
    <row r="79" spans="1:107" s="30" customFormat="1" ht="15" customHeight="1" thickBot="1">
      <c r="A79" s="243" t="s">
        <v>252</v>
      </c>
      <c r="B79" s="246"/>
      <c r="C79" s="247"/>
      <c r="D79" s="247"/>
      <c r="E79" s="247"/>
      <c r="F79" s="247"/>
      <c r="G79" s="248"/>
      <c r="H79" s="249"/>
      <c r="I79" s="250"/>
      <c r="J79" s="206"/>
      <c r="K79" s="249"/>
      <c r="L79" s="251"/>
      <c r="M79" s="251"/>
      <c r="N79" s="251"/>
      <c r="O79" s="251"/>
      <c r="P79" s="251"/>
      <c r="Q79" s="252"/>
      <c r="R79" s="246"/>
      <c r="S79" s="247"/>
      <c r="T79" s="248"/>
      <c r="U79" s="249"/>
      <c r="V79" s="251"/>
      <c r="W79" s="250"/>
      <c r="X79" s="246"/>
      <c r="Y79" s="249"/>
      <c r="Z79" s="251"/>
      <c r="AA79" s="252"/>
      <c r="AB79" s="253"/>
      <c r="AC79" s="254"/>
      <c r="AD79" s="254"/>
      <c r="AE79" s="254"/>
      <c r="AF79" s="254"/>
      <c r="AG79" s="254"/>
      <c r="AH79" s="254"/>
      <c r="AI79" s="254"/>
      <c r="AJ79" s="254"/>
      <c r="AK79" s="255"/>
      <c r="AL79" s="249"/>
      <c r="AM79" s="251"/>
      <c r="AN79" s="251"/>
      <c r="AO79" s="251"/>
      <c r="AP79" s="251"/>
      <c r="AQ79" s="251"/>
      <c r="AR79" s="252"/>
      <c r="AS79" s="246"/>
      <c r="AT79" s="247"/>
      <c r="AU79" s="247"/>
      <c r="AV79" s="256"/>
      <c r="AW79" s="253"/>
      <c r="AX79" s="254"/>
      <c r="AY79" s="255"/>
      <c r="AZ79" s="253"/>
      <c r="BA79" s="254"/>
      <c r="BB79" s="255"/>
      <c r="BC79" s="253"/>
      <c r="BD79" s="254"/>
      <c r="BE79" s="255"/>
      <c r="BF79" s="253"/>
      <c r="BG79" s="254"/>
      <c r="BH79" s="255"/>
      <c r="BI79" s="253"/>
      <c r="BJ79" s="254"/>
      <c r="BK79" s="255"/>
      <c r="BL79" s="253"/>
      <c r="BM79" s="254"/>
      <c r="BN79" s="257"/>
      <c r="BO79" s="258"/>
      <c r="BP79" s="254"/>
      <c r="BQ79" s="255"/>
      <c r="BR79" s="253"/>
      <c r="BS79" s="255"/>
      <c r="BT79" s="216"/>
      <c r="BU79" s="223"/>
      <c r="BV79" s="259"/>
      <c r="BW79" s="251"/>
      <c r="BX79" s="251"/>
      <c r="BY79" s="251"/>
      <c r="BZ79" s="251"/>
      <c r="CA79" s="251"/>
      <c r="CB79" s="250"/>
      <c r="CC79" s="252"/>
      <c r="CD79" s="253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7"/>
      <c r="CP79" s="2"/>
      <c r="CQ79" s="2"/>
      <c r="CR79" s="2"/>
      <c r="CS79" s="2"/>
      <c r="CT79" s="2"/>
      <c r="CU79" s="116" t="s">
        <v>161</v>
      </c>
      <c r="CV79" s="2"/>
      <c r="CW79" s="2"/>
      <c r="CX79" s="2"/>
      <c r="CY79" s="2"/>
      <c r="CZ79" s="2"/>
      <c r="DA79" s="2"/>
      <c r="DB79" s="2"/>
      <c r="DC79" s="2"/>
    </row>
    <row r="80" spans="1:107" s="30" customFormat="1" ht="15" customHeight="1" thickBot="1">
      <c r="A80" s="243" t="s">
        <v>253</v>
      </c>
      <c r="B80" s="246"/>
      <c r="C80" s="247"/>
      <c r="D80" s="247"/>
      <c r="E80" s="247"/>
      <c r="F80" s="247"/>
      <c r="G80" s="248"/>
      <c r="H80" s="249"/>
      <c r="I80" s="250"/>
      <c r="J80" s="206"/>
      <c r="K80" s="249"/>
      <c r="L80" s="251"/>
      <c r="M80" s="251"/>
      <c r="N80" s="251"/>
      <c r="O80" s="251"/>
      <c r="P80" s="251"/>
      <c r="Q80" s="252"/>
      <c r="R80" s="246"/>
      <c r="S80" s="247"/>
      <c r="T80" s="248"/>
      <c r="U80" s="249"/>
      <c r="V80" s="251"/>
      <c r="W80" s="250"/>
      <c r="X80" s="246"/>
      <c r="Y80" s="249"/>
      <c r="Z80" s="251"/>
      <c r="AA80" s="252"/>
      <c r="AB80" s="253"/>
      <c r="AC80" s="254"/>
      <c r="AD80" s="254"/>
      <c r="AE80" s="254"/>
      <c r="AF80" s="254"/>
      <c r="AG80" s="254"/>
      <c r="AH80" s="254"/>
      <c r="AI80" s="254"/>
      <c r="AJ80" s="254"/>
      <c r="AK80" s="255"/>
      <c r="AL80" s="249"/>
      <c r="AM80" s="251"/>
      <c r="AN80" s="251"/>
      <c r="AO80" s="251"/>
      <c r="AP80" s="251"/>
      <c r="AQ80" s="251"/>
      <c r="AR80" s="252"/>
      <c r="AS80" s="246"/>
      <c r="AT80" s="247"/>
      <c r="AU80" s="247"/>
      <c r="AV80" s="256"/>
      <c r="AW80" s="253"/>
      <c r="AX80" s="254"/>
      <c r="AY80" s="255"/>
      <c r="AZ80" s="253"/>
      <c r="BA80" s="254"/>
      <c r="BB80" s="255"/>
      <c r="BC80" s="253"/>
      <c r="BD80" s="254"/>
      <c r="BE80" s="255"/>
      <c r="BF80" s="253"/>
      <c r="BG80" s="254"/>
      <c r="BH80" s="255"/>
      <c r="BI80" s="253"/>
      <c r="BJ80" s="254"/>
      <c r="BK80" s="255"/>
      <c r="BL80" s="253"/>
      <c r="BM80" s="254"/>
      <c r="BN80" s="257"/>
      <c r="BO80" s="258"/>
      <c r="BP80" s="254"/>
      <c r="BQ80" s="255"/>
      <c r="BR80" s="253"/>
      <c r="BS80" s="255"/>
      <c r="BT80" s="216"/>
      <c r="BU80" s="223"/>
      <c r="BV80" s="259"/>
      <c r="BW80" s="251"/>
      <c r="BX80" s="251"/>
      <c r="BY80" s="251"/>
      <c r="BZ80" s="251"/>
      <c r="CA80" s="251"/>
      <c r="CB80" s="250"/>
      <c r="CC80" s="252"/>
      <c r="CD80" s="253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7"/>
      <c r="CP80" s="2"/>
      <c r="CQ80" s="2"/>
      <c r="CR80" s="2"/>
      <c r="CS80" s="2"/>
      <c r="CT80" s="2"/>
      <c r="CU80" s="116" t="s">
        <v>161</v>
      </c>
      <c r="CV80" s="2"/>
      <c r="CW80" s="2"/>
      <c r="CX80" s="2"/>
      <c r="CY80" s="2"/>
      <c r="CZ80" s="2"/>
      <c r="DA80" s="2"/>
      <c r="DB80" s="2"/>
      <c r="DC80" s="2"/>
    </row>
    <row r="81" spans="1:107" s="30" customFormat="1" ht="15" customHeight="1" thickBot="1">
      <c r="A81" s="243" t="s">
        <v>254</v>
      </c>
      <c r="B81" s="246"/>
      <c r="C81" s="247"/>
      <c r="D81" s="247"/>
      <c r="E81" s="247"/>
      <c r="F81" s="247"/>
      <c r="G81" s="248"/>
      <c r="H81" s="249"/>
      <c r="I81" s="250"/>
      <c r="J81" s="206"/>
      <c r="K81" s="249"/>
      <c r="L81" s="251"/>
      <c r="M81" s="251"/>
      <c r="N81" s="251"/>
      <c r="O81" s="251"/>
      <c r="P81" s="251"/>
      <c r="Q81" s="252"/>
      <c r="R81" s="246"/>
      <c r="S81" s="247"/>
      <c r="T81" s="248"/>
      <c r="U81" s="249"/>
      <c r="V81" s="251"/>
      <c r="W81" s="250"/>
      <c r="X81" s="246"/>
      <c r="Y81" s="249"/>
      <c r="Z81" s="251"/>
      <c r="AA81" s="252"/>
      <c r="AB81" s="253"/>
      <c r="AC81" s="254"/>
      <c r="AD81" s="254"/>
      <c r="AE81" s="254"/>
      <c r="AF81" s="254"/>
      <c r="AG81" s="254"/>
      <c r="AH81" s="254"/>
      <c r="AI81" s="254"/>
      <c r="AJ81" s="254"/>
      <c r="AK81" s="255"/>
      <c r="AL81" s="249"/>
      <c r="AM81" s="251"/>
      <c r="AN81" s="251"/>
      <c r="AO81" s="251"/>
      <c r="AP81" s="251"/>
      <c r="AQ81" s="251"/>
      <c r="AR81" s="252"/>
      <c r="AS81" s="246"/>
      <c r="AT81" s="247"/>
      <c r="AU81" s="247"/>
      <c r="AV81" s="256"/>
      <c r="AW81" s="253"/>
      <c r="AX81" s="254"/>
      <c r="AY81" s="255"/>
      <c r="AZ81" s="253"/>
      <c r="BA81" s="254"/>
      <c r="BB81" s="255"/>
      <c r="BC81" s="253"/>
      <c r="BD81" s="254"/>
      <c r="BE81" s="255"/>
      <c r="BF81" s="253"/>
      <c r="BG81" s="254"/>
      <c r="BH81" s="255"/>
      <c r="BI81" s="253"/>
      <c r="BJ81" s="254"/>
      <c r="BK81" s="255"/>
      <c r="BL81" s="253"/>
      <c r="BM81" s="254"/>
      <c r="BN81" s="257"/>
      <c r="BO81" s="258"/>
      <c r="BP81" s="254"/>
      <c r="BQ81" s="255"/>
      <c r="BR81" s="253"/>
      <c r="BS81" s="255"/>
      <c r="BT81" s="216"/>
      <c r="BU81" s="223"/>
      <c r="BV81" s="259"/>
      <c r="BW81" s="251"/>
      <c r="BX81" s="251"/>
      <c r="BY81" s="251"/>
      <c r="BZ81" s="251"/>
      <c r="CA81" s="251"/>
      <c r="CB81" s="250"/>
      <c r="CC81" s="252"/>
      <c r="CD81" s="253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7"/>
      <c r="CP81" s="2"/>
      <c r="CQ81" s="2"/>
      <c r="CR81" s="2"/>
      <c r="CS81" s="2"/>
      <c r="CT81" s="2"/>
      <c r="CU81" s="116" t="s">
        <v>161</v>
      </c>
      <c r="CV81" s="2"/>
      <c r="CW81" s="2"/>
      <c r="CX81" s="2"/>
      <c r="CY81" s="2"/>
      <c r="CZ81" s="2"/>
      <c r="DA81" s="2"/>
      <c r="DB81" s="2"/>
      <c r="DC81" s="2"/>
    </row>
    <row r="82" spans="1:107" s="30" customFormat="1" ht="15" customHeight="1" thickBot="1">
      <c r="A82" s="243" t="s">
        <v>255</v>
      </c>
      <c r="B82" s="246"/>
      <c r="C82" s="247"/>
      <c r="D82" s="247"/>
      <c r="E82" s="247"/>
      <c r="F82" s="247"/>
      <c r="G82" s="248"/>
      <c r="H82" s="249"/>
      <c r="I82" s="250"/>
      <c r="J82" s="206"/>
      <c r="K82" s="249"/>
      <c r="L82" s="251"/>
      <c r="M82" s="251"/>
      <c r="N82" s="251"/>
      <c r="O82" s="251"/>
      <c r="P82" s="251"/>
      <c r="Q82" s="252"/>
      <c r="R82" s="246"/>
      <c r="S82" s="247"/>
      <c r="T82" s="248"/>
      <c r="U82" s="249"/>
      <c r="V82" s="251"/>
      <c r="W82" s="250"/>
      <c r="X82" s="246"/>
      <c r="Y82" s="249"/>
      <c r="Z82" s="251"/>
      <c r="AA82" s="252"/>
      <c r="AB82" s="253"/>
      <c r="AC82" s="254"/>
      <c r="AD82" s="254"/>
      <c r="AE82" s="254"/>
      <c r="AF82" s="254"/>
      <c r="AG82" s="254"/>
      <c r="AH82" s="254"/>
      <c r="AI82" s="254"/>
      <c r="AJ82" s="254"/>
      <c r="AK82" s="255"/>
      <c r="AL82" s="249"/>
      <c r="AM82" s="251"/>
      <c r="AN82" s="251"/>
      <c r="AO82" s="251"/>
      <c r="AP82" s="251"/>
      <c r="AQ82" s="251"/>
      <c r="AR82" s="252"/>
      <c r="AS82" s="246"/>
      <c r="AT82" s="247"/>
      <c r="AU82" s="247"/>
      <c r="AV82" s="256"/>
      <c r="AW82" s="253"/>
      <c r="AX82" s="254"/>
      <c r="AY82" s="255"/>
      <c r="AZ82" s="253"/>
      <c r="BA82" s="254"/>
      <c r="BB82" s="255"/>
      <c r="BC82" s="253"/>
      <c r="BD82" s="254"/>
      <c r="BE82" s="255"/>
      <c r="BF82" s="253"/>
      <c r="BG82" s="254"/>
      <c r="BH82" s="255"/>
      <c r="BI82" s="253"/>
      <c r="BJ82" s="254"/>
      <c r="BK82" s="255"/>
      <c r="BL82" s="253"/>
      <c r="BM82" s="254"/>
      <c r="BN82" s="257"/>
      <c r="BO82" s="258"/>
      <c r="BP82" s="254"/>
      <c r="BQ82" s="255"/>
      <c r="BR82" s="253"/>
      <c r="BS82" s="255"/>
      <c r="BT82" s="216"/>
      <c r="BU82" s="223"/>
      <c r="BV82" s="259"/>
      <c r="BW82" s="251"/>
      <c r="BX82" s="251"/>
      <c r="BY82" s="251"/>
      <c r="BZ82" s="251"/>
      <c r="CA82" s="251"/>
      <c r="CB82" s="250"/>
      <c r="CC82" s="252"/>
      <c r="CD82" s="253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7"/>
      <c r="CP82" s="2"/>
      <c r="CQ82" s="2"/>
      <c r="CR82" s="2"/>
      <c r="CS82" s="2"/>
      <c r="CT82" s="2"/>
      <c r="CU82" s="116" t="s">
        <v>161</v>
      </c>
      <c r="CV82" s="2"/>
      <c r="CW82" s="2"/>
      <c r="CX82" s="2"/>
      <c r="CY82" s="2"/>
      <c r="CZ82" s="2"/>
      <c r="DA82" s="2"/>
      <c r="DB82" s="2"/>
      <c r="DC82" s="2"/>
    </row>
    <row r="83" spans="1:107" s="30" customFormat="1" ht="15" customHeight="1" thickBot="1">
      <c r="A83" s="243" t="s">
        <v>256</v>
      </c>
      <c r="B83" s="246"/>
      <c r="C83" s="247"/>
      <c r="D83" s="247"/>
      <c r="E83" s="247"/>
      <c r="F83" s="247"/>
      <c r="G83" s="248"/>
      <c r="H83" s="249"/>
      <c r="I83" s="250"/>
      <c r="J83" s="206"/>
      <c r="K83" s="249"/>
      <c r="L83" s="251"/>
      <c r="M83" s="251"/>
      <c r="N83" s="251"/>
      <c r="O83" s="251"/>
      <c r="P83" s="251"/>
      <c r="Q83" s="252"/>
      <c r="R83" s="246"/>
      <c r="S83" s="247"/>
      <c r="T83" s="248"/>
      <c r="U83" s="249"/>
      <c r="V83" s="251"/>
      <c r="W83" s="250"/>
      <c r="X83" s="246"/>
      <c r="Y83" s="249"/>
      <c r="Z83" s="251"/>
      <c r="AA83" s="252"/>
      <c r="AB83" s="253"/>
      <c r="AC83" s="254"/>
      <c r="AD83" s="254"/>
      <c r="AE83" s="254"/>
      <c r="AF83" s="254"/>
      <c r="AG83" s="254"/>
      <c r="AH83" s="254"/>
      <c r="AI83" s="254"/>
      <c r="AJ83" s="254"/>
      <c r="AK83" s="255"/>
      <c r="AL83" s="249"/>
      <c r="AM83" s="251"/>
      <c r="AN83" s="251"/>
      <c r="AO83" s="251"/>
      <c r="AP83" s="251"/>
      <c r="AQ83" s="251"/>
      <c r="AR83" s="252"/>
      <c r="AS83" s="246"/>
      <c r="AT83" s="247"/>
      <c r="AU83" s="247"/>
      <c r="AV83" s="256"/>
      <c r="AW83" s="253"/>
      <c r="AX83" s="254"/>
      <c r="AY83" s="255"/>
      <c r="AZ83" s="253"/>
      <c r="BA83" s="254"/>
      <c r="BB83" s="255"/>
      <c r="BC83" s="253"/>
      <c r="BD83" s="254"/>
      <c r="BE83" s="255"/>
      <c r="BF83" s="253"/>
      <c r="BG83" s="254"/>
      <c r="BH83" s="255"/>
      <c r="BI83" s="253"/>
      <c r="BJ83" s="254"/>
      <c r="BK83" s="255"/>
      <c r="BL83" s="253"/>
      <c r="BM83" s="254"/>
      <c r="BN83" s="257"/>
      <c r="BO83" s="258"/>
      <c r="BP83" s="254"/>
      <c r="BQ83" s="255"/>
      <c r="BR83" s="253"/>
      <c r="BS83" s="255"/>
      <c r="BT83" s="216"/>
      <c r="BU83" s="223"/>
      <c r="BV83" s="259"/>
      <c r="BW83" s="251"/>
      <c r="BX83" s="251"/>
      <c r="BY83" s="251"/>
      <c r="BZ83" s="251"/>
      <c r="CA83" s="251"/>
      <c r="CB83" s="250"/>
      <c r="CC83" s="252"/>
      <c r="CD83" s="253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7"/>
      <c r="CP83" s="2"/>
      <c r="CQ83" s="2"/>
      <c r="CR83" s="2"/>
      <c r="CS83" s="2"/>
      <c r="CT83" s="2"/>
      <c r="CU83" s="116" t="s">
        <v>161</v>
      </c>
      <c r="CV83" s="2"/>
      <c r="CW83" s="2"/>
      <c r="CX83" s="2"/>
      <c r="CY83" s="2"/>
      <c r="CZ83" s="2"/>
      <c r="DA83" s="2"/>
      <c r="DB83" s="2"/>
      <c r="DC83" s="2"/>
    </row>
    <row r="84" spans="1:107" s="30" customFormat="1" ht="15" customHeight="1" thickBot="1">
      <c r="A84" s="243" t="s">
        <v>257</v>
      </c>
      <c r="B84" s="246"/>
      <c r="C84" s="247"/>
      <c r="D84" s="247"/>
      <c r="E84" s="247"/>
      <c r="F84" s="247"/>
      <c r="G84" s="248"/>
      <c r="H84" s="249"/>
      <c r="I84" s="250"/>
      <c r="J84" s="206"/>
      <c r="K84" s="249"/>
      <c r="L84" s="251"/>
      <c r="M84" s="251"/>
      <c r="N84" s="251"/>
      <c r="O84" s="251"/>
      <c r="P84" s="251"/>
      <c r="Q84" s="252"/>
      <c r="R84" s="246"/>
      <c r="S84" s="247"/>
      <c r="T84" s="248"/>
      <c r="U84" s="249"/>
      <c r="V84" s="251"/>
      <c r="W84" s="250"/>
      <c r="X84" s="246"/>
      <c r="Y84" s="249"/>
      <c r="Z84" s="251"/>
      <c r="AA84" s="252"/>
      <c r="AB84" s="253"/>
      <c r="AC84" s="254"/>
      <c r="AD84" s="254"/>
      <c r="AE84" s="254"/>
      <c r="AF84" s="254"/>
      <c r="AG84" s="254"/>
      <c r="AH84" s="254"/>
      <c r="AI84" s="254"/>
      <c r="AJ84" s="254"/>
      <c r="AK84" s="255"/>
      <c r="AL84" s="249"/>
      <c r="AM84" s="251"/>
      <c r="AN84" s="251"/>
      <c r="AO84" s="251"/>
      <c r="AP84" s="251"/>
      <c r="AQ84" s="251"/>
      <c r="AR84" s="252"/>
      <c r="AS84" s="246"/>
      <c r="AT84" s="247"/>
      <c r="AU84" s="247"/>
      <c r="AV84" s="256"/>
      <c r="AW84" s="253"/>
      <c r="AX84" s="254"/>
      <c r="AY84" s="255"/>
      <c r="AZ84" s="253"/>
      <c r="BA84" s="254"/>
      <c r="BB84" s="255"/>
      <c r="BC84" s="253"/>
      <c r="BD84" s="254"/>
      <c r="BE84" s="255"/>
      <c r="BF84" s="253"/>
      <c r="BG84" s="254"/>
      <c r="BH84" s="255"/>
      <c r="BI84" s="253"/>
      <c r="BJ84" s="254"/>
      <c r="BK84" s="255"/>
      <c r="BL84" s="253"/>
      <c r="BM84" s="254"/>
      <c r="BN84" s="257"/>
      <c r="BO84" s="258"/>
      <c r="BP84" s="254"/>
      <c r="BQ84" s="255"/>
      <c r="BR84" s="253"/>
      <c r="BS84" s="255"/>
      <c r="BT84" s="216"/>
      <c r="BU84" s="223"/>
      <c r="BV84" s="259"/>
      <c r="BW84" s="251"/>
      <c r="BX84" s="251"/>
      <c r="BY84" s="251"/>
      <c r="BZ84" s="251"/>
      <c r="CA84" s="251"/>
      <c r="CB84" s="250"/>
      <c r="CC84" s="252"/>
      <c r="CD84" s="253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7"/>
      <c r="CP84" s="2"/>
      <c r="CQ84" s="2"/>
      <c r="CR84" s="2"/>
      <c r="CS84" s="2"/>
      <c r="CT84" s="2"/>
      <c r="CU84" s="116" t="s">
        <v>161</v>
      </c>
      <c r="CV84" s="2"/>
      <c r="CW84" s="2"/>
      <c r="CX84" s="2"/>
      <c r="CY84" s="2"/>
      <c r="CZ84" s="2"/>
      <c r="DA84" s="2"/>
      <c r="DB84" s="2"/>
      <c r="DC84" s="2"/>
    </row>
    <row r="85" spans="1:107" s="30" customFormat="1" ht="15" customHeight="1" thickBot="1">
      <c r="A85" s="243" t="s">
        <v>258</v>
      </c>
      <c r="B85" s="246"/>
      <c r="C85" s="247"/>
      <c r="D85" s="247"/>
      <c r="E85" s="247"/>
      <c r="F85" s="247"/>
      <c r="G85" s="248"/>
      <c r="H85" s="249"/>
      <c r="I85" s="250"/>
      <c r="J85" s="206"/>
      <c r="K85" s="249"/>
      <c r="L85" s="251"/>
      <c r="M85" s="251"/>
      <c r="N85" s="251"/>
      <c r="O85" s="251"/>
      <c r="P85" s="251"/>
      <c r="Q85" s="252"/>
      <c r="R85" s="246"/>
      <c r="S85" s="247"/>
      <c r="T85" s="248"/>
      <c r="U85" s="249"/>
      <c r="V85" s="251"/>
      <c r="W85" s="250"/>
      <c r="X85" s="246"/>
      <c r="Y85" s="249"/>
      <c r="Z85" s="251"/>
      <c r="AA85" s="252"/>
      <c r="AB85" s="253"/>
      <c r="AC85" s="254"/>
      <c r="AD85" s="254"/>
      <c r="AE85" s="254"/>
      <c r="AF85" s="254"/>
      <c r="AG85" s="254"/>
      <c r="AH85" s="254"/>
      <c r="AI85" s="254"/>
      <c r="AJ85" s="254"/>
      <c r="AK85" s="255"/>
      <c r="AL85" s="249"/>
      <c r="AM85" s="251"/>
      <c r="AN85" s="251"/>
      <c r="AO85" s="251"/>
      <c r="AP85" s="251"/>
      <c r="AQ85" s="251"/>
      <c r="AR85" s="252"/>
      <c r="AS85" s="246"/>
      <c r="AT85" s="247"/>
      <c r="AU85" s="247"/>
      <c r="AV85" s="256"/>
      <c r="AW85" s="253"/>
      <c r="AX85" s="254"/>
      <c r="AY85" s="255"/>
      <c r="AZ85" s="253"/>
      <c r="BA85" s="254"/>
      <c r="BB85" s="255"/>
      <c r="BC85" s="253"/>
      <c r="BD85" s="254"/>
      <c r="BE85" s="255"/>
      <c r="BF85" s="253"/>
      <c r="BG85" s="254"/>
      <c r="BH85" s="255"/>
      <c r="BI85" s="253"/>
      <c r="BJ85" s="254"/>
      <c r="BK85" s="255"/>
      <c r="BL85" s="253"/>
      <c r="BM85" s="254"/>
      <c r="BN85" s="257"/>
      <c r="BO85" s="258"/>
      <c r="BP85" s="254"/>
      <c r="BQ85" s="255"/>
      <c r="BR85" s="253"/>
      <c r="BS85" s="255"/>
      <c r="BT85" s="216"/>
      <c r="BU85" s="223"/>
      <c r="BV85" s="259"/>
      <c r="BW85" s="251"/>
      <c r="BX85" s="251"/>
      <c r="BY85" s="251"/>
      <c r="BZ85" s="251"/>
      <c r="CA85" s="251"/>
      <c r="CB85" s="250"/>
      <c r="CC85" s="252"/>
      <c r="CD85" s="253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7"/>
      <c r="CP85" s="2"/>
      <c r="CQ85" s="2"/>
      <c r="CR85" s="2"/>
      <c r="CS85" s="2"/>
      <c r="CT85" s="2"/>
      <c r="CU85" s="116" t="s">
        <v>161</v>
      </c>
      <c r="CV85" s="2"/>
      <c r="CW85" s="2"/>
      <c r="CX85" s="2"/>
      <c r="CY85" s="2"/>
      <c r="CZ85" s="2"/>
      <c r="DA85" s="2"/>
      <c r="DB85" s="2"/>
      <c r="DC85" s="2"/>
    </row>
    <row r="86" spans="1:107" s="30" customFormat="1" ht="15" customHeight="1" thickBot="1">
      <c r="A86" s="243" t="s">
        <v>259</v>
      </c>
      <c r="B86" s="246"/>
      <c r="C86" s="247"/>
      <c r="D86" s="247"/>
      <c r="E86" s="247"/>
      <c r="F86" s="247"/>
      <c r="G86" s="248"/>
      <c r="H86" s="249"/>
      <c r="I86" s="250"/>
      <c r="J86" s="206"/>
      <c r="K86" s="249"/>
      <c r="L86" s="251"/>
      <c r="M86" s="251"/>
      <c r="N86" s="251"/>
      <c r="O86" s="251"/>
      <c r="P86" s="251"/>
      <c r="Q86" s="252"/>
      <c r="R86" s="246"/>
      <c r="S86" s="247"/>
      <c r="T86" s="248"/>
      <c r="U86" s="249"/>
      <c r="V86" s="251"/>
      <c r="W86" s="250"/>
      <c r="X86" s="246"/>
      <c r="Y86" s="249"/>
      <c r="Z86" s="251"/>
      <c r="AA86" s="252"/>
      <c r="AB86" s="253"/>
      <c r="AC86" s="254"/>
      <c r="AD86" s="254"/>
      <c r="AE86" s="254"/>
      <c r="AF86" s="254"/>
      <c r="AG86" s="254"/>
      <c r="AH86" s="254"/>
      <c r="AI86" s="254"/>
      <c r="AJ86" s="254"/>
      <c r="AK86" s="255"/>
      <c r="AL86" s="249"/>
      <c r="AM86" s="251"/>
      <c r="AN86" s="251"/>
      <c r="AO86" s="251"/>
      <c r="AP86" s="251"/>
      <c r="AQ86" s="251"/>
      <c r="AR86" s="252"/>
      <c r="AS86" s="246"/>
      <c r="AT86" s="247"/>
      <c r="AU86" s="247"/>
      <c r="AV86" s="256"/>
      <c r="AW86" s="253"/>
      <c r="AX86" s="254"/>
      <c r="AY86" s="255"/>
      <c r="AZ86" s="253"/>
      <c r="BA86" s="254"/>
      <c r="BB86" s="255"/>
      <c r="BC86" s="253"/>
      <c r="BD86" s="254"/>
      <c r="BE86" s="255"/>
      <c r="BF86" s="253"/>
      <c r="BG86" s="254"/>
      <c r="BH86" s="255"/>
      <c r="BI86" s="253"/>
      <c r="BJ86" s="254"/>
      <c r="BK86" s="255"/>
      <c r="BL86" s="253"/>
      <c r="BM86" s="254"/>
      <c r="BN86" s="257"/>
      <c r="BO86" s="258"/>
      <c r="BP86" s="254"/>
      <c r="BQ86" s="255"/>
      <c r="BR86" s="253"/>
      <c r="BS86" s="255"/>
      <c r="BT86" s="216"/>
      <c r="BU86" s="223"/>
      <c r="BV86" s="259"/>
      <c r="BW86" s="251"/>
      <c r="BX86" s="251"/>
      <c r="BY86" s="251"/>
      <c r="BZ86" s="251"/>
      <c r="CA86" s="251"/>
      <c r="CB86" s="250"/>
      <c r="CC86" s="252"/>
      <c r="CD86" s="253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7"/>
      <c r="CP86" s="2"/>
      <c r="CQ86" s="2"/>
      <c r="CR86" s="2"/>
      <c r="CS86" s="2"/>
      <c r="CT86" s="2"/>
      <c r="CU86" s="116" t="s">
        <v>161</v>
      </c>
      <c r="CV86" s="2"/>
      <c r="CW86" s="2"/>
      <c r="CX86" s="2"/>
      <c r="CY86" s="2"/>
      <c r="CZ86" s="2"/>
      <c r="DA86" s="2"/>
      <c r="DB86" s="2"/>
      <c r="DC86" s="2"/>
    </row>
    <row r="87" spans="1:107" s="30" customFormat="1" ht="15" customHeight="1" thickBot="1">
      <c r="A87" s="243" t="s">
        <v>260</v>
      </c>
      <c r="B87" s="246"/>
      <c r="C87" s="247"/>
      <c r="D87" s="247"/>
      <c r="E87" s="247"/>
      <c r="F87" s="247"/>
      <c r="G87" s="248"/>
      <c r="H87" s="249"/>
      <c r="I87" s="250"/>
      <c r="J87" s="206"/>
      <c r="K87" s="249"/>
      <c r="L87" s="251"/>
      <c r="M87" s="251"/>
      <c r="N87" s="251"/>
      <c r="O87" s="251"/>
      <c r="P87" s="251"/>
      <c r="Q87" s="252"/>
      <c r="R87" s="246"/>
      <c r="S87" s="247"/>
      <c r="T87" s="248"/>
      <c r="U87" s="249"/>
      <c r="V87" s="251"/>
      <c r="W87" s="250"/>
      <c r="X87" s="246"/>
      <c r="Y87" s="249"/>
      <c r="Z87" s="251"/>
      <c r="AA87" s="252"/>
      <c r="AB87" s="253"/>
      <c r="AC87" s="254"/>
      <c r="AD87" s="254"/>
      <c r="AE87" s="254"/>
      <c r="AF87" s="254"/>
      <c r="AG87" s="254"/>
      <c r="AH87" s="254"/>
      <c r="AI87" s="254"/>
      <c r="AJ87" s="254"/>
      <c r="AK87" s="255"/>
      <c r="AL87" s="249"/>
      <c r="AM87" s="251"/>
      <c r="AN87" s="251"/>
      <c r="AO87" s="251"/>
      <c r="AP87" s="251"/>
      <c r="AQ87" s="251"/>
      <c r="AR87" s="252"/>
      <c r="AS87" s="246"/>
      <c r="AT87" s="247"/>
      <c r="AU87" s="247"/>
      <c r="AV87" s="256"/>
      <c r="AW87" s="253"/>
      <c r="AX87" s="254"/>
      <c r="AY87" s="255"/>
      <c r="AZ87" s="253"/>
      <c r="BA87" s="254"/>
      <c r="BB87" s="255"/>
      <c r="BC87" s="253"/>
      <c r="BD87" s="254"/>
      <c r="BE87" s="255"/>
      <c r="BF87" s="253"/>
      <c r="BG87" s="254"/>
      <c r="BH87" s="255"/>
      <c r="BI87" s="253"/>
      <c r="BJ87" s="254"/>
      <c r="BK87" s="255"/>
      <c r="BL87" s="253"/>
      <c r="BM87" s="254"/>
      <c r="BN87" s="257"/>
      <c r="BO87" s="258"/>
      <c r="BP87" s="254"/>
      <c r="BQ87" s="255"/>
      <c r="BR87" s="253"/>
      <c r="BS87" s="255"/>
      <c r="BT87" s="216"/>
      <c r="BU87" s="223"/>
      <c r="BV87" s="259"/>
      <c r="BW87" s="251"/>
      <c r="BX87" s="251"/>
      <c r="BY87" s="251"/>
      <c r="BZ87" s="251"/>
      <c r="CA87" s="251"/>
      <c r="CB87" s="250"/>
      <c r="CC87" s="252"/>
      <c r="CD87" s="253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7"/>
      <c r="CP87" s="2"/>
      <c r="CQ87" s="2"/>
      <c r="CR87" s="2"/>
      <c r="CS87" s="2"/>
      <c r="CT87" s="2"/>
      <c r="CU87" s="116" t="s">
        <v>161</v>
      </c>
      <c r="CV87" s="2"/>
      <c r="CW87" s="2"/>
      <c r="CX87" s="2"/>
      <c r="CY87" s="2"/>
      <c r="CZ87" s="2"/>
      <c r="DA87" s="2"/>
      <c r="DB87" s="2"/>
      <c r="DC87" s="2"/>
    </row>
    <row r="88" spans="1:107" s="30" customFormat="1" ht="15" customHeight="1" thickBot="1">
      <c r="A88" s="243" t="s">
        <v>261</v>
      </c>
      <c r="B88" s="246"/>
      <c r="C88" s="247"/>
      <c r="D88" s="247"/>
      <c r="E88" s="247"/>
      <c r="F88" s="247"/>
      <c r="G88" s="248"/>
      <c r="H88" s="249"/>
      <c r="I88" s="250"/>
      <c r="J88" s="206"/>
      <c r="K88" s="249"/>
      <c r="L88" s="251"/>
      <c r="M88" s="251"/>
      <c r="N88" s="251"/>
      <c r="O88" s="251"/>
      <c r="P88" s="251"/>
      <c r="Q88" s="252"/>
      <c r="R88" s="246"/>
      <c r="S88" s="247"/>
      <c r="T88" s="248"/>
      <c r="U88" s="249"/>
      <c r="V88" s="251"/>
      <c r="W88" s="250"/>
      <c r="X88" s="246"/>
      <c r="Y88" s="249"/>
      <c r="Z88" s="251"/>
      <c r="AA88" s="252"/>
      <c r="AB88" s="253"/>
      <c r="AC88" s="254"/>
      <c r="AD88" s="254"/>
      <c r="AE88" s="254"/>
      <c r="AF88" s="254"/>
      <c r="AG88" s="254"/>
      <c r="AH88" s="254"/>
      <c r="AI88" s="254"/>
      <c r="AJ88" s="254"/>
      <c r="AK88" s="255"/>
      <c r="AL88" s="249"/>
      <c r="AM88" s="251"/>
      <c r="AN88" s="251"/>
      <c r="AO88" s="251"/>
      <c r="AP88" s="251"/>
      <c r="AQ88" s="251"/>
      <c r="AR88" s="252"/>
      <c r="AS88" s="246"/>
      <c r="AT88" s="247"/>
      <c r="AU88" s="247"/>
      <c r="AV88" s="256"/>
      <c r="AW88" s="253"/>
      <c r="AX88" s="254"/>
      <c r="AY88" s="255"/>
      <c r="AZ88" s="253"/>
      <c r="BA88" s="254"/>
      <c r="BB88" s="255"/>
      <c r="BC88" s="253"/>
      <c r="BD88" s="254"/>
      <c r="BE88" s="255"/>
      <c r="BF88" s="253"/>
      <c r="BG88" s="254"/>
      <c r="BH88" s="255"/>
      <c r="BI88" s="253"/>
      <c r="BJ88" s="254"/>
      <c r="BK88" s="255"/>
      <c r="BL88" s="253"/>
      <c r="BM88" s="254"/>
      <c r="BN88" s="257"/>
      <c r="BO88" s="258"/>
      <c r="BP88" s="254"/>
      <c r="BQ88" s="255"/>
      <c r="BR88" s="253"/>
      <c r="BS88" s="255"/>
      <c r="BT88" s="216"/>
      <c r="BU88" s="223"/>
      <c r="BV88" s="259"/>
      <c r="BW88" s="251"/>
      <c r="BX88" s="251"/>
      <c r="BY88" s="251"/>
      <c r="BZ88" s="251"/>
      <c r="CA88" s="251"/>
      <c r="CB88" s="250"/>
      <c r="CC88" s="252"/>
      <c r="CD88" s="253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7"/>
      <c r="CP88" s="2"/>
      <c r="CQ88" s="2"/>
      <c r="CR88" s="2"/>
      <c r="CS88" s="2"/>
      <c r="CT88" s="2"/>
      <c r="CU88" s="116" t="s">
        <v>161</v>
      </c>
      <c r="CV88" s="2"/>
      <c r="CW88" s="2"/>
      <c r="CX88" s="2"/>
      <c r="CY88" s="2"/>
      <c r="CZ88" s="2"/>
      <c r="DA88" s="2"/>
      <c r="DB88" s="2"/>
      <c r="DC88" s="2"/>
    </row>
    <row r="89" spans="1:107" s="30" customFormat="1" ht="15" customHeight="1" thickBot="1">
      <c r="A89" s="243" t="s">
        <v>262</v>
      </c>
      <c r="B89" s="246"/>
      <c r="C89" s="247"/>
      <c r="D89" s="247"/>
      <c r="E89" s="247"/>
      <c r="F89" s="247"/>
      <c r="G89" s="248"/>
      <c r="H89" s="249"/>
      <c r="I89" s="250"/>
      <c r="J89" s="206"/>
      <c r="K89" s="249"/>
      <c r="L89" s="251"/>
      <c r="M89" s="251"/>
      <c r="N89" s="251"/>
      <c r="O89" s="251"/>
      <c r="P89" s="251"/>
      <c r="Q89" s="252"/>
      <c r="R89" s="246"/>
      <c r="S89" s="247"/>
      <c r="T89" s="248"/>
      <c r="U89" s="249"/>
      <c r="V89" s="251"/>
      <c r="W89" s="250"/>
      <c r="X89" s="246"/>
      <c r="Y89" s="249"/>
      <c r="Z89" s="251"/>
      <c r="AA89" s="252"/>
      <c r="AB89" s="253"/>
      <c r="AC89" s="254"/>
      <c r="AD89" s="254"/>
      <c r="AE89" s="254"/>
      <c r="AF89" s="254"/>
      <c r="AG89" s="254"/>
      <c r="AH89" s="254"/>
      <c r="AI89" s="254"/>
      <c r="AJ89" s="254"/>
      <c r="AK89" s="255"/>
      <c r="AL89" s="249"/>
      <c r="AM89" s="251"/>
      <c r="AN89" s="251"/>
      <c r="AO89" s="251"/>
      <c r="AP89" s="251"/>
      <c r="AQ89" s="251"/>
      <c r="AR89" s="252"/>
      <c r="AS89" s="246"/>
      <c r="AT89" s="247"/>
      <c r="AU89" s="247"/>
      <c r="AV89" s="256"/>
      <c r="AW89" s="253"/>
      <c r="AX89" s="254"/>
      <c r="AY89" s="255"/>
      <c r="AZ89" s="253"/>
      <c r="BA89" s="254"/>
      <c r="BB89" s="255"/>
      <c r="BC89" s="253"/>
      <c r="BD89" s="254"/>
      <c r="BE89" s="255"/>
      <c r="BF89" s="253"/>
      <c r="BG89" s="254"/>
      <c r="BH89" s="255"/>
      <c r="BI89" s="253"/>
      <c r="BJ89" s="254"/>
      <c r="BK89" s="255"/>
      <c r="BL89" s="253"/>
      <c r="BM89" s="254"/>
      <c r="BN89" s="257"/>
      <c r="BO89" s="258"/>
      <c r="BP89" s="254"/>
      <c r="BQ89" s="255"/>
      <c r="BR89" s="253"/>
      <c r="BS89" s="255"/>
      <c r="BT89" s="216"/>
      <c r="BU89" s="223"/>
      <c r="BV89" s="259"/>
      <c r="BW89" s="251"/>
      <c r="BX89" s="251"/>
      <c r="BY89" s="251"/>
      <c r="BZ89" s="251"/>
      <c r="CA89" s="251"/>
      <c r="CB89" s="250"/>
      <c r="CC89" s="252"/>
      <c r="CD89" s="253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7"/>
      <c r="CP89" s="2"/>
      <c r="CQ89" s="2"/>
      <c r="CR89" s="2"/>
      <c r="CS89" s="2"/>
      <c r="CT89" s="2"/>
      <c r="CU89" s="116" t="s">
        <v>161</v>
      </c>
      <c r="CV89" s="2"/>
      <c r="CW89" s="2"/>
      <c r="CX89" s="2"/>
      <c r="CY89" s="2"/>
      <c r="CZ89" s="2"/>
      <c r="DA89" s="2"/>
      <c r="DB89" s="2"/>
      <c r="DC89" s="2"/>
    </row>
    <row r="90" spans="1:107" s="30" customFormat="1" ht="15" customHeight="1" thickBot="1">
      <c r="A90" s="243" t="s">
        <v>263</v>
      </c>
      <c r="B90" s="246"/>
      <c r="C90" s="247"/>
      <c r="D90" s="247"/>
      <c r="E90" s="247"/>
      <c r="F90" s="247"/>
      <c r="G90" s="248"/>
      <c r="H90" s="249"/>
      <c r="I90" s="250"/>
      <c r="J90" s="206"/>
      <c r="K90" s="249"/>
      <c r="L90" s="251"/>
      <c r="M90" s="251"/>
      <c r="N90" s="251"/>
      <c r="O90" s="251"/>
      <c r="P90" s="251"/>
      <c r="Q90" s="252"/>
      <c r="R90" s="246"/>
      <c r="S90" s="247"/>
      <c r="T90" s="248"/>
      <c r="U90" s="249"/>
      <c r="V90" s="251"/>
      <c r="W90" s="250"/>
      <c r="X90" s="246"/>
      <c r="Y90" s="249"/>
      <c r="Z90" s="251"/>
      <c r="AA90" s="252"/>
      <c r="AB90" s="253"/>
      <c r="AC90" s="254"/>
      <c r="AD90" s="254"/>
      <c r="AE90" s="254"/>
      <c r="AF90" s="254"/>
      <c r="AG90" s="254"/>
      <c r="AH90" s="254"/>
      <c r="AI90" s="254"/>
      <c r="AJ90" s="254"/>
      <c r="AK90" s="255"/>
      <c r="AL90" s="249"/>
      <c r="AM90" s="251"/>
      <c r="AN90" s="251"/>
      <c r="AO90" s="251"/>
      <c r="AP90" s="251"/>
      <c r="AQ90" s="251"/>
      <c r="AR90" s="252"/>
      <c r="AS90" s="246"/>
      <c r="AT90" s="247"/>
      <c r="AU90" s="247"/>
      <c r="AV90" s="256"/>
      <c r="AW90" s="253"/>
      <c r="AX90" s="254"/>
      <c r="AY90" s="255"/>
      <c r="AZ90" s="253"/>
      <c r="BA90" s="254"/>
      <c r="BB90" s="255"/>
      <c r="BC90" s="253"/>
      <c r="BD90" s="254"/>
      <c r="BE90" s="255"/>
      <c r="BF90" s="253"/>
      <c r="BG90" s="254"/>
      <c r="BH90" s="255"/>
      <c r="BI90" s="253"/>
      <c r="BJ90" s="254"/>
      <c r="BK90" s="255"/>
      <c r="BL90" s="253"/>
      <c r="BM90" s="254"/>
      <c r="BN90" s="257"/>
      <c r="BO90" s="258"/>
      <c r="BP90" s="254"/>
      <c r="BQ90" s="255"/>
      <c r="BR90" s="253"/>
      <c r="BS90" s="255"/>
      <c r="BT90" s="216"/>
      <c r="BU90" s="223"/>
      <c r="BV90" s="259"/>
      <c r="BW90" s="251"/>
      <c r="BX90" s="251"/>
      <c r="BY90" s="251"/>
      <c r="BZ90" s="251"/>
      <c r="CA90" s="251"/>
      <c r="CB90" s="250"/>
      <c r="CC90" s="252"/>
      <c r="CD90" s="253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7"/>
      <c r="CP90" s="2"/>
      <c r="CQ90" s="2"/>
      <c r="CR90" s="2"/>
      <c r="CS90" s="2"/>
      <c r="CT90" s="2"/>
      <c r="CU90" s="116" t="s">
        <v>161</v>
      </c>
      <c r="CV90" s="2"/>
      <c r="CW90" s="2"/>
      <c r="CX90" s="2"/>
      <c r="CY90" s="2"/>
      <c r="CZ90" s="2"/>
      <c r="DA90" s="2"/>
      <c r="DB90" s="2"/>
      <c r="DC90" s="2"/>
    </row>
    <row r="91" spans="1:107" s="30" customFormat="1" ht="15" customHeight="1" thickBot="1">
      <c r="A91" s="243" t="s">
        <v>264</v>
      </c>
      <c r="B91" s="246"/>
      <c r="C91" s="247"/>
      <c r="D91" s="247"/>
      <c r="E91" s="247"/>
      <c r="F91" s="247"/>
      <c r="G91" s="248"/>
      <c r="H91" s="249"/>
      <c r="I91" s="250"/>
      <c r="J91" s="206"/>
      <c r="K91" s="249"/>
      <c r="L91" s="251"/>
      <c r="M91" s="251"/>
      <c r="N91" s="251"/>
      <c r="O91" s="251"/>
      <c r="P91" s="251"/>
      <c r="Q91" s="252"/>
      <c r="R91" s="246"/>
      <c r="S91" s="247"/>
      <c r="T91" s="248"/>
      <c r="U91" s="249"/>
      <c r="V91" s="251"/>
      <c r="W91" s="250"/>
      <c r="X91" s="246"/>
      <c r="Y91" s="249"/>
      <c r="Z91" s="251"/>
      <c r="AA91" s="252"/>
      <c r="AB91" s="253"/>
      <c r="AC91" s="254"/>
      <c r="AD91" s="254"/>
      <c r="AE91" s="254"/>
      <c r="AF91" s="254"/>
      <c r="AG91" s="254"/>
      <c r="AH91" s="254"/>
      <c r="AI91" s="254"/>
      <c r="AJ91" s="254"/>
      <c r="AK91" s="255"/>
      <c r="AL91" s="249"/>
      <c r="AM91" s="251"/>
      <c r="AN91" s="251"/>
      <c r="AO91" s="251"/>
      <c r="AP91" s="251"/>
      <c r="AQ91" s="251"/>
      <c r="AR91" s="252"/>
      <c r="AS91" s="246"/>
      <c r="AT91" s="247"/>
      <c r="AU91" s="247"/>
      <c r="AV91" s="256"/>
      <c r="AW91" s="253"/>
      <c r="AX91" s="254"/>
      <c r="AY91" s="255"/>
      <c r="AZ91" s="253"/>
      <c r="BA91" s="254"/>
      <c r="BB91" s="255"/>
      <c r="BC91" s="253"/>
      <c r="BD91" s="254"/>
      <c r="BE91" s="255"/>
      <c r="BF91" s="253"/>
      <c r="BG91" s="254"/>
      <c r="BH91" s="255"/>
      <c r="BI91" s="253"/>
      <c r="BJ91" s="254"/>
      <c r="BK91" s="255"/>
      <c r="BL91" s="253"/>
      <c r="BM91" s="254"/>
      <c r="BN91" s="257"/>
      <c r="BO91" s="258"/>
      <c r="BP91" s="254"/>
      <c r="BQ91" s="255"/>
      <c r="BR91" s="253"/>
      <c r="BS91" s="255"/>
      <c r="BT91" s="216"/>
      <c r="BU91" s="223"/>
      <c r="BV91" s="259"/>
      <c r="BW91" s="251"/>
      <c r="BX91" s="251"/>
      <c r="BY91" s="251"/>
      <c r="BZ91" s="251"/>
      <c r="CA91" s="251"/>
      <c r="CB91" s="250"/>
      <c r="CC91" s="252"/>
      <c r="CD91" s="253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7"/>
      <c r="CP91" s="2"/>
      <c r="CQ91" s="2"/>
      <c r="CR91" s="2"/>
      <c r="CS91" s="2"/>
      <c r="CT91" s="2"/>
      <c r="CU91" s="116" t="s">
        <v>161</v>
      </c>
      <c r="CV91" s="2"/>
      <c r="CW91" s="2"/>
      <c r="CX91" s="2"/>
      <c r="CY91" s="2"/>
      <c r="CZ91" s="2"/>
      <c r="DA91" s="2"/>
      <c r="DB91" s="2"/>
      <c r="DC91" s="2"/>
    </row>
    <row r="92" spans="1:107" s="30" customFormat="1" ht="15" customHeight="1" thickBot="1">
      <c r="A92" s="243" t="s">
        <v>265</v>
      </c>
      <c r="B92" s="246"/>
      <c r="C92" s="247"/>
      <c r="D92" s="247"/>
      <c r="E92" s="247"/>
      <c r="F92" s="247"/>
      <c r="G92" s="248"/>
      <c r="H92" s="249"/>
      <c r="I92" s="250"/>
      <c r="J92" s="206"/>
      <c r="K92" s="249"/>
      <c r="L92" s="251"/>
      <c r="M92" s="251"/>
      <c r="N92" s="251"/>
      <c r="O92" s="251"/>
      <c r="P92" s="251"/>
      <c r="Q92" s="252"/>
      <c r="R92" s="246"/>
      <c r="S92" s="247"/>
      <c r="T92" s="248"/>
      <c r="U92" s="249"/>
      <c r="V92" s="251"/>
      <c r="W92" s="250"/>
      <c r="X92" s="246"/>
      <c r="Y92" s="249"/>
      <c r="Z92" s="251"/>
      <c r="AA92" s="252"/>
      <c r="AB92" s="253"/>
      <c r="AC92" s="254"/>
      <c r="AD92" s="254"/>
      <c r="AE92" s="254"/>
      <c r="AF92" s="254"/>
      <c r="AG92" s="254"/>
      <c r="AH92" s="254"/>
      <c r="AI92" s="254"/>
      <c r="AJ92" s="254"/>
      <c r="AK92" s="255"/>
      <c r="AL92" s="249"/>
      <c r="AM92" s="251"/>
      <c r="AN92" s="251"/>
      <c r="AO92" s="251"/>
      <c r="AP92" s="251"/>
      <c r="AQ92" s="251"/>
      <c r="AR92" s="252"/>
      <c r="AS92" s="246"/>
      <c r="AT92" s="247"/>
      <c r="AU92" s="247"/>
      <c r="AV92" s="256"/>
      <c r="AW92" s="253"/>
      <c r="AX92" s="254"/>
      <c r="AY92" s="255"/>
      <c r="AZ92" s="253"/>
      <c r="BA92" s="254"/>
      <c r="BB92" s="255"/>
      <c r="BC92" s="253"/>
      <c r="BD92" s="254"/>
      <c r="BE92" s="255"/>
      <c r="BF92" s="253"/>
      <c r="BG92" s="254"/>
      <c r="BH92" s="255"/>
      <c r="BI92" s="253"/>
      <c r="BJ92" s="254"/>
      <c r="BK92" s="255"/>
      <c r="BL92" s="253"/>
      <c r="BM92" s="254"/>
      <c r="BN92" s="257"/>
      <c r="BO92" s="258"/>
      <c r="BP92" s="254"/>
      <c r="BQ92" s="255"/>
      <c r="BR92" s="253"/>
      <c r="BS92" s="255"/>
      <c r="BT92" s="216"/>
      <c r="BU92" s="223"/>
      <c r="BV92" s="259"/>
      <c r="BW92" s="251"/>
      <c r="BX92" s="251"/>
      <c r="BY92" s="251"/>
      <c r="BZ92" s="251"/>
      <c r="CA92" s="251"/>
      <c r="CB92" s="250"/>
      <c r="CC92" s="252"/>
      <c r="CD92" s="253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7"/>
      <c r="CP92" s="2"/>
      <c r="CQ92" s="2"/>
      <c r="CR92" s="2"/>
      <c r="CS92" s="2"/>
      <c r="CT92" s="2"/>
      <c r="CU92" s="116" t="s">
        <v>161</v>
      </c>
      <c r="CV92" s="2"/>
      <c r="CW92" s="2"/>
      <c r="CX92" s="2"/>
      <c r="CY92" s="2"/>
      <c r="CZ92" s="2"/>
      <c r="DA92" s="2"/>
      <c r="DB92" s="2"/>
      <c r="DC92" s="2"/>
    </row>
    <row r="93" spans="1:107" s="30" customFormat="1" ht="15" customHeight="1" thickBot="1">
      <c r="A93" s="243" t="s">
        <v>266</v>
      </c>
      <c r="B93" s="246"/>
      <c r="C93" s="247"/>
      <c r="D93" s="247"/>
      <c r="E93" s="247"/>
      <c r="F93" s="247"/>
      <c r="G93" s="248"/>
      <c r="H93" s="249"/>
      <c r="I93" s="250"/>
      <c r="J93" s="206"/>
      <c r="K93" s="249"/>
      <c r="L93" s="251"/>
      <c r="M93" s="251"/>
      <c r="N93" s="251"/>
      <c r="O93" s="251"/>
      <c r="P93" s="251"/>
      <c r="Q93" s="252"/>
      <c r="R93" s="246"/>
      <c r="S93" s="247"/>
      <c r="T93" s="248"/>
      <c r="U93" s="249"/>
      <c r="V93" s="251"/>
      <c r="W93" s="250"/>
      <c r="X93" s="246"/>
      <c r="Y93" s="249"/>
      <c r="Z93" s="251"/>
      <c r="AA93" s="252"/>
      <c r="AB93" s="253"/>
      <c r="AC93" s="254"/>
      <c r="AD93" s="254"/>
      <c r="AE93" s="254"/>
      <c r="AF93" s="254"/>
      <c r="AG93" s="254"/>
      <c r="AH93" s="254"/>
      <c r="AI93" s="254"/>
      <c r="AJ93" s="254"/>
      <c r="AK93" s="255"/>
      <c r="AL93" s="249"/>
      <c r="AM93" s="251"/>
      <c r="AN93" s="251"/>
      <c r="AO93" s="251"/>
      <c r="AP93" s="251"/>
      <c r="AQ93" s="251"/>
      <c r="AR93" s="252"/>
      <c r="AS93" s="246"/>
      <c r="AT93" s="247"/>
      <c r="AU93" s="247"/>
      <c r="AV93" s="256"/>
      <c r="AW93" s="253"/>
      <c r="AX93" s="254"/>
      <c r="AY93" s="255"/>
      <c r="AZ93" s="253"/>
      <c r="BA93" s="254"/>
      <c r="BB93" s="255"/>
      <c r="BC93" s="253"/>
      <c r="BD93" s="254"/>
      <c r="BE93" s="255"/>
      <c r="BF93" s="253"/>
      <c r="BG93" s="254"/>
      <c r="BH93" s="255"/>
      <c r="BI93" s="253"/>
      <c r="BJ93" s="254"/>
      <c r="BK93" s="255"/>
      <c r="BL93" s="253"/>
      <c r="BM93" s="254"/>
      <c r="BN93" s="257"/>
      <c r="BO93" s="258"/>
      <c r="BP93" s="254"/>
      <c r="BQ93" s="255"/>
      <c r="BR93" s="253"/>
      <c r="BS93" s="255"/>
      <c r="BT93" s="216"/>
      <c r="BU93" s="223"/>
      <c r="BV93" s="259"/>
      <c r="BW93" s="251"/>
      <c r="BX93" s="251"/>
      <c r="BY93" s="251"/>
      <c r="BZ93" s="251"/>
      <c r="CA93" s="251"/>
      <c r="CB93" s="250"/>
      <c r="CC93" s="252"/>
      <c r="CD93" s="253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7"/>
      <c r="CP93" s="2"/>
      <c r="CQ93" s="2"/>
      <c r="CR93" s="2"/>
      <c r="CS93" s="2"/>
      <c r="CT93" s="2"/>
      <c r="CU93" s="116" t="s">
        <v>161</v>
      </c>
      <c r="CV93" s="2"/>
      <c r="CW93" s="2"/>
      <c r="CX93" s="2"/>
      <c r="CY93" s="2"/>
      <c r="CZ93" s="2"/>
      <c r="DA93" s="2"/>
      <c r="DB93" s="2"/>
      <c r="DC93" s="2"/>
    </row>
    <row r="94" spans="1:107" s="30" customFormat="1" ht="15" customHeight="1" thickBot="1">
      <c r="A94" s="243" t="s">
        <v>267</v>
      </c>
      <c r="B94" s="246"/>
      <c r="C94" s="247"/>
      <c r="D94" s="247"/>
      <c r="E94" s="247"/>
      <c r="F94" s="247"/>
      <c r="G94" s="248"/>
      <c r="H94" s="249"/>
      <c r="I94" s="250"/>
      <c r="J94" s="206"/>
      <c r="K94" s="249"/>
      <c r="L94" s="251"/>
      <c r="M94" s="251"/>
      <c r="N94" s="251"/>
      <c r="O94" s="251"/>
      <c r="P94" s="251"/>
      <c r="Q94" s="252"/>
      <c r="R94" s="246"/>
      <c r="S94" s="247"/>
      <c r="T94" s="248"/>
      <c r="U94" s="249"/>
      <c r="V94" s="251"/>
      <c r="W94" s="250"/>
      <c r="X94" s="246"/>
      <c r="Y94" s="249"/>
      <c r="Z94" s="251"/>
      <c r="AA94" s="252"/>
      <c r="AB94" s="253"/>
      <c r="AC94" s="254"/>
      <c r="AD94" s="254"/>
      <c r="AE94" s="254"/>
      <c r="AF94" s="254"/>
      <c r="AG94" s="254"/>
      <c r="AH94" s="254"/>
      <c r="AI94" s="254"/>
      <c r="AJ94" s="254"/>
      <c r="AK94" s="255"/>
      <c r="AL94" s="249"/>
      <c r="AM94" s="251"/>
      <c r="AN94" s="251"/>
      <c r="AO94" s="251"/>
      <c r="AP94" s="251"/>
      <c r="AQ94" s="251"/>
      <c r="AR94" s="252"/>
      <c r="AS94" s="246"/>
      <c r="AT94" s="247"/>
      <c r="AU94" s="247"/>
      <c r="AV94" s="256"/>
      <c r="AW94" s="253"/>
      <c r="AX94" s="254"/>
      <c r="AY94" s="255"/>
      <c r="AZ94" s="253"/>
      <c r="BA94" s="254"/>
      <c r="BB94" s="255"/>
      <c r="BC94" s="253"/>
      <c r="BD94" s="254"/>
      <c r="BE94" s="255"/>
      <c r="BF94" s="253"/>
      <c r="BG94" s="254"/>
      <c r="BH94" s="255"/>
      <c r="BI94" s="253"/>
      <c r="BJ94" s="254"/>
      <c r="BK94" s="255"/>
      <c r="BL94" s="253"/>
      <c r="BM94" s="254"/>
      <c r="BN94" s="257"/>
      <c r="BO94" s="258"/>
      <c r="BP94" s="254"/>
      <c r="BQ94" s="255"/>
      <c r="BR94" s="253"/>
      <c r="BS94" s="255"/>
      <c r="BT94" s="216"/>
      <c r="BU94" s="223"/>
      <c r="BV94" s="259"/>
      <c r="BW94" s="251"/>
      <c r="BX94" s="251"/>
      <c r="BY94" s="251"/>
      <c r="BZ94" s="251"/>
      <c r="CA94" s="251"/>
      <c r="CB94" s="250"/>
      <c r="CC94" s="252"/>
      <c r="CD94" s="253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7"/>
      <c r="CP94" s="2"/>
      <c r="CQ94" s="2"/>
      <c r="CR94" s="2"/>
      <c r="CS94" s="2"/>
      <c r="CT94" s="2"/>
      <c r="CU94" s="116" t="s">
        <v>161</v>
      </c>
      <c r="CV94" s="2"/>
      <c r="CW94" s="2"/>
      <c r="CX94" s="2"/>
      <c r="CY94" s="2"/>
      <c r="CZ94" s="2"/>
      <c r="DA94" s="2"/>
      <c r="DB94" s="2"/>
      <c r="DC94" s="2"/>
    </row>
    <row r="95" spans="1:107" s="30" customFormat="1" ht="15" customHeight="1" thickBot="1">
      <c r="A95" s="243" t="s">
        <v>268</v>
      </c>
      <c r="B95" s="246"/>
      <c r="C95" s="247"/>
      <c r="D95" s="247"/>
      <c r="E95" s="247"/>
      <c r="F95" s="247"/>
      <c r="G95" s="248"/>
      <c r="H95" s="249"/>
      <c r="I95" s="250"/>
      <c r="J95" s="206"/>
      <c r="K95" s="249"/>
      <c r="L95" s="251"/>
      <c r="M95" s="251"/>
      <c r="N95" s="251"/>
      <c r="O95" s="251"/>
      <c r="P95" s="251"/>
      <c r="Q95" s="252"/>
      <c r="R95" s="246"/>
      <c r="S95" s="247"/>
      <c r="T95" s="248"/>
      <c r="U95" s="249"/>
      <c r="V95" s="251"/>
      <c r="W95" s="250"/>
      <c r="X95" s="246"/>
      <c r="Y95" s="249"/>
      <c r="Z95" s="251"/>
      <c r="AA95" s="252"/>
      <c r="AB95" s="253"/>
      <c r="AC95" s="254"/>
      <c r="AD95" s="254"/>
      <c r="AE95" s="254"/>
      <c r="AF95" s="254"/>
      <c r="AG95" s="254"/>
      <c r="AH95" s="254"/>
      <c r="AI95" s="254"/>
      <c r="AJ95" s="254"/>
      <c r="AK95" s="255"/>
      <c r="AL95" s="249"/>
      <c r="AM95" s="251"/>
      <c r="AN95" s="251"/>
      <c r="AO95" s="251"/>
      <c r="AP95" s="251"/>
      <c r="AQ95" s="251"/>
      <c r="AR95" s="252"/>
      <c r="AS95" s="246"/>
      <c r="AT95" s="247"/>
      <c r="AU95" s="247"/>
      <c r="AV95" s="256"/>
      <c r="AW95" s="253"/>
      <c r="AX95" s="254"/>
      <c r="AY95" s="255"/>
      <c r="AZ95" s="253"/>
      <c r="BA95" s="254"/>
      <c r="BB95" s="255"/>
      <c r="BC95" s="253"/>
      <c r="BD95" s="254"/>
      <c r="BE95" s="255"/>
      <c r="BF95" s="253"/>
      <c r="BG95" s="254"/>
      <c r="BH95" s="255"/>
      <c r="BI95" s="253"/>
      <c r="BJ95" s="254"/>
      <c r="BK95" s="255"/>
      <c r="BL95" s="253"/>
      <c r="BM95" s="254"/>
      <c r="BN95" s="257"/>
      <c r="BO95" s="258"/>
      <c r="BP95" s="254"/>
      <c r="BQ95" s="255"/>
      <c r="BR95" s="253"/>
      <c r="BS95" s="255"/>
      <c r="BT95" s="216"/>
      <c r="BU95" s="223"/>
      <c r="BV95" s="259"/>
      <c r="BW95" s="251"/>
      <c r="BX95" s="251"/>
      <c r="BY95" s="251"/>
      <c r="BZ95" s="251"/>
      <c r="CA95" s="251"/>
      <c r="CB95" s="250"/>
      <c r="CC95" s="252"/>
      <c r="CD95" s="253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7"/>
      <c r="CP95" s="2"/>
      <c r="CQ95" s="2"/>
      <c r="CR95" s="2"/>
      <c r="CS95" s="2"/>
      <c r="CT95" s="2"/>
      <c r="CU95" s="116" t="s">
        <v>161</v>
      </c>
      <c r="CV95" s="2"/>
      <c r="CW95" s="2"/>
      <c r="CX95" s="2"/>
      <c r="CY95" s="2"/>
      <c r="CZ95" s="2"/>
      <c r="DA95" s="2"/>
      <c r="DB95" s="2"/>
      <c r="DC95" s="2"/>
    </row>
    <row r="96" spans="1:107" s="30" customFormat="1" ht="15" customHeight="1" thickBot="1">
      <c r="A96" s="243" t="s">
        <v>269</v>
      </c>
      <c r="B96" s="246"/>
      <c r="C96" s="247"/>
      <c r="D96" s="247"/>
      <c r="E96" s="247"/>
      <c r="F96" s="247"/>
      <c r="G96" s="248"/>
      <c r="H96" s="249"/>
      <c r="I96" s="250"/>
      <c r="J96" s="206"/>
      <c r="K96" s="249"/>
      <c r="L96" s="251"/>
      <c r="M96" s="251"/>
      <c r="N96" s="251"/>
      <c r="O96" s="251"/>
      <c r="P96" s="251"/>
      <c r="Q96" s="252"/>
      <c r="R96" s="246"/>
      <c r="S96" s="247"/>
      <c r="T96" s="248"/>
      <c r="U96" s="249"/>
      <c r="V96" s="251"/>
      <c r="W96" s="250"/>
      <c r="X96" s="246"/>
      <c r="Y96" s="249"/>
      <c r="Z96" s="251"/>
      <c r="AA96" s="252"/>
      <c r="AB96" s="253"/>
      <c r="AC96" s="254"/>
      <c r="AD96" s="254"/>
      <c r="AE96" s="254"/>
      <c r="AF96" s="254"/>
      <c r="AG96" s="254"/>
      <c r="AH96" s="254"/>
      <c r="AI96" s="254"/>
      <c r="AJ96" s="254"/>
      <c r="AK96" s="255"/>
      <c r="AL96" s="249"/>
      <c r="AM96" s="251"/>
      <c r="AN96" s="251"/>
      <c r="AO96" s="251"/>
      <c r="AP96" s="251"/>
      <c r="AQ96" s="251"/>
      <c r="AR96" s="252"/>
      <c r="AS96" s="246"/>
      <c r="AT96" s="247"/>
      <c r="AU96" s="247"/>
      <c r="AV96" s="256"/>
      <c r="AW96" s="253"/>
      <c r="AX96" s="254"/>
      <c r="AY96" s="255"/>
      <c r="AZ96" s="253"/>
      <c r="BA96" s="254"/>
      <c r="BB96" s="255"/>
      <c r="BC96" s="253"/>
      <c r="BD96" s="254"/>
      <c r="BE96" s="255"/>
      <c r="BF96" s="253"/>
      <c r="BG96" s="254"/>
      <c r="BH96" s="255"/>
      <c r="BI96" s="253"/>
      <c r="BJ96" s="254"/>
      <c r="BK96" s="255"/>
      <c r="BL96" s="253"/>
      <c r="BM96" s="254"/>
      <c r="BN96" s="257"/>
      <c r="BO96" s="258"/>
      <c r="BP96" s="254"/>
      <c r="BQ96" s="255"/>
      <c r="BR96" s="253"/>
      <c r="BS96" s="255"/>
      <c r="BT96" s="216"/>
      <c r="BU96" s="223"/>
      <c r="BV96" s="259"/>
      <c r="BW96" s="251"/>
      <c r="BX96" s="251"/>
      <c r="BY96" s="251"/>
      <c r="BZ96" s="251"/>
      <c r="CA96" s="251"/>
      <c r="CB96" s="250"/>
      <c r="CC96" s="252"/>
      <c r="CD96" s="253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7"/>
      <c r="CP96" s="2"/>
      <c r="CQ96" s="2"/>
      <c r="CR96" s="2"/>
      <c r="CS96" s="2"/>
      <c r="CT96" s="2"/>
      <c r="CU96" s="116" t="s">
        <v>161</v>
      </c>
      <c r="CV96" s="2"/>
      <c r="CW96" s="2"/>
      <c r="CX96" s="2"/>
      <c r="CY96" s="2"/>
      <c r="CZ96" s="2"/>
      <c r="DA96" s="2"/>
      <c r="DB96" s="2"/>
      <c r="DC96" s="2"/>
    </row>
    <row r="97" spans="1:107" s="30" customFormat="1" ht="15" customHeight="1" thickBot="1">
      <c r="A97" s="243" t="s">
        <v>270</v>
      </c>
      <c r="B97" s="246"/>
      <c r="C97" s="247"/>
      <c r="D97" s="247"/>
      <c r="E97" s="247"/>
      <c r="F97" s="247"/>
      <c r="G97" s="248"/>
      <c r="H97" s="249"/>
      <c r="I97" s="250"/>
      <c r="J97" s="206"/>
      <c r="K97" s="249"/>
      <c r="L97" s="251"/>
      <c r="M97" s="251"/>
      <c r="N97" s="251"/>
      <c r="O97" s="251"/>
      <c r="P97" s="251"/>
      <c r="Q97" s="252"/>
      <c r="R97" s="246"/>
      <c r="S97" s="247"/>
      <c r="T97" s="248"/>
      <c r="U97" s="249"/>
      <c r="V97" s="251"/>
      <c r="W97" s="250"/>
      <c r="X97" s="246"/>
      <c r="Y97" s="249"/>
      <c r="Z97" s="251"/>
      <c r="AA97" s="252"/>
      <c r="AB97" s="253"/>
      <c r="AC97" s="254"/>
      <c r="AD97" s="254"/>
      <c r="AE97" s="254"/>
      <c r="AF97" s="254"/>
      <c r="AG97" s="254"/>
      <c r="AH97" s="254"/>
      <c r="AI97" s="254"/>
      <c r="AJ97" s="254"/>
      <c r="AK97" s="255"/>
      <c r="AL97" s="249"/>
      <c r="AM97" s="251"/>
      <c r="AN97" s="251"/>
      <c r="AO97" s="251"/>
      <c r="AP97" s="251"/>
      <c r="AQ97" s="251"/>
      <c r="AR97" s="252"/>
      <c r="AS97" s="246"/>
      <c r="AT97" s="247"/>
      <c r="AU97" s="247"/>
      <c r="AV97" s="256"/>
      <c r="AW97" s="253"/>
      <c r="AX97" s="254"/>
      <c r="AY97" s="255"/>
      <c r="AZ97" s="253"/>
      <c r="BA97" s="254"/>
      <c r="BB97" s="255"/>
      <c r="BC97" s="253"/>
      <c r="BD97" s="254"/>
      <c r="BE97" s="255"/>
      <c r="BF97" s="253"/>
      <c r="BG97" s="254"/>
      <c r="BH97" s="255"/>
      <c r="BI97" s="253"/>
      <c r="BJ97" s="254"/>
      <c r="BK97" s="255"/>
      <c r="BL97" s="253"/>
      <c r="BM97" s="254"/>
      <c r="BN97" s="257"/>
      <c r="BO97" s="258"/>
      <c r="BP97" s="254"/>
      <c r="BQ97" s="255"/>
      <c r="BR97" s="253"/>
      <c r="BS97" s="255"/>
      <c r="BT97" s="216"/>
      <c r="BU97" s="223"/>
      <c r="BV97" s="259"/>
      <c r="BW97" s="251"/>
      <c r="BX97" s="251"/>
      <c r="BY97" s="251"/>
      <c r="BZ97" s="251"/>
      <c r="CA97" s="251"/>
      <c r="CB97" s="250"/>
      <c r="CC97" s="252"/>
      <c r="CD97" s="253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7"/>
      <c r="CP97" s="2"/>
      <c r="CQ97" s="2"/>
      <c r="CR97" s="2"/>
      <c r="CS97" s="2"/>
      <c r="CT97" s="2"/>
      <c r="CU97" s="116" t="s">
        <v>161</v>
      </c>
      <c r="CV97" s="2"/>
      <c r="CW97" s="2"/>
      <c r="CX97" s="2"/>
      <c r="CY97" s="2"/>
      <c r="CZ97" s="2"/>
      <c r="DA97" s="2"/>
      <c r="DB97" s="2"/>
      <c r="DC97" s="2"/>
    </row>
    <row r="98" spans="1:107" s="30" customFormat="1" ht="15" customHeight="1" thickBot="1">
      <c r="A98" s="243" t="s">
        <v>271</v>
      </c>
      <c r="B98" s="246"/>
      <c r="C98" s="247"/>
      <c r="D98" s="247"/>
      <c r="E98" s="247"/>
      <c r="F98" s="247"/>
      <c r="G98" s="248"/>
      <c r="H98" s="249"/>
      <c r="I98" s="250"/>
      <c r="J98" s="206"/>
      <c r="K98" s="249"/>
      <c r="L98" s="251"/>
      <c r="M98" s="251"/>
      <c r="N98" s="251"/>
      <c r="O98" s="251"/>
      <c r="P98" s="251"/>
      <c r="Q98" s="252"/>
      <c r="R98" s="246"/>
      <c r="S98" s="247"/>
      <c r="T98" s="248"/>
      <c r="U98" s="249"/>
      <c r="V98" s="251"/>
      <c r="W98" s="250"/>
      <c r="X98" s="246"/>
      <c r="Y98" s="249"/>
      <c r="Z98" s="251"/>
      <c r="AA98" s="252"/>
      <c r="AB98" s="253"/>
      <c r="AC98" s="254"/>
      <c r="AD98" s="254"/>
      <c r="AE98" s="254"/>
      <c r="AF98" s="254"/>
      <c r="AG98" s="254"/>
      <c r="AH98" s="254"/>
      <c r="AI98" s="254"/>
      <c r="AJ98" s="254"/>
      <c r="AK98" s="255"/>
      <c r="AL98" s="249"/>
      <c r="AM98" s="251"/>
      <c r="AN98" s="251"/>
      <c r="AO98" s="251"/>
      <c r="AP98" s="251"/>
      <c r="AQ98" s="251"/>
      <c r="AR98" s="252"/>
      <c r="AS98" s="246"/>
      <c r="AT98" s="247"/>
      <c r="AU98" s="247"/>
      <c r="AV98" s="256"/>
      <c r="AW98" s="253"/>
      <c r="AX98" s="254"/>
      <c r="AY98" s="255"/>
      <c r="AZ98" s="253"/>
      <c r="BA98" s="254"/>
      <c r="BB98" s="255"/>
      <c r="BC98" s="253"/>
      <c r="BD98" s="254"/>
      <c r="BE98" s="255"/>
      <c r="BF98" s="253"/>
      <c r="BG98" s="254"/>
      <c r="BH98" s="255"/>
      <c r="BI98" s="253"/>
      <c r="BJ98" s="254"/>
      <c r="BK98" s="255"/>
      <c r="BL98" s="253"/>
      <c r="BM98" s="254"/>
      <c r="BN98" s="257"/>
      <c r="BO98" s="258"/>
      <c r="BP98" s="254"/>
      <c r="BQ98" s="255"/>
      <c r="BR98" s="253"/>
      <c r="BS98" s="255"/>
      <c r="BT98" s="216"/>
      <c r="BU98" s="223"/>
      <c r="BV98" s="259"/>
      <c r="BW98" s="251"/>
      <c r="BX98" s="251"/>
      <c r="BY98" s="251"/>
      <c r="BZ98" s="251"/>
      <c r="CA98" s="251"/>
      <c r="CB98" s="250"/>
      <c r="CC98" s="252"/>
      <c r="CD98" s="253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7"/>
      <c r="CP98" s="2"/>
      <c r="CQ98" s="2"/>
      <c r="CR98" s="2"/>
      <c r="CS98" s="2"/>
      <c r="CT98" s="2"/>
      <c r="CU98" s="116" t="s">
        <v>161</v>
      </c>
      <c r="CV98" s="2"/>
      <c r="CW98" s="2"/>
      <c r="CX98" s="2"/>
      <c r="CY98" s="2"/>
      <c r="CZ98" s="2"/>
      <c r="DA98" s="2"/>
      <c r="DB98" s="2"/>
      <c r="DC98" s="2"/>
    </row>
    <row r="99" spans="1:107" s="30" customFormat="1" ht="15" customHeight="1" thickBot="1">
      <c r="A99" s="243" t="s">
        <v>272</v>
      </c>
      <c r="B99" s="246"/>
      <c r="C99" s="247"/>
      <c r="D99" s="247"/>
      <c r="E99" s="247"/>
      <c r="F99" s="247"/>
      <c r="G99" s="248"/>
      <c r="H99" s="249"/>
      <c r="I99" s="250"/>
      <c r="J99" s="206"/>
      <c r="K99" s="249"/>
      <c r="L99" s="251"/>
      <c r="M99" s="251"/>
      <c r="N99" s="251"/>
      <c r="O99" s="251"/>
      <c r="P99" s="251"/>
      <c r="Q99" s="252"/>
      <c r="R99" s="246"/>
      <c r="S99" s="247"/>
      <c r="T99" s="248"/>
      <c r="U99" s="249"/>
      <c r="V99" s="251"/>
      <c r="W99" s="250"/>
      <c r="X99" s="246"/>
      <c r="Y99" s="249"/>
      <c r="Z99" s="251"/>
      <c r="AA99" s="252"/>
      <c r="AB99" s="253"/>
      <c r="AC99" s="254"/>
      <c r="AD99" s="254"/>
      <c r="AE99" s="254"/>
      <c r="AF99" s="254"/>
      <c r="AG99" s="254"/>
      <c r="AH99" s="254"/>
      <c r="AI99" s="254"/>
      <c r="AJ99" s="254"/>
      <c r="AK99" s="255"/>
      <c r="AL99" s="249"/>
      <c r="AM99" s="251"/>
      <c r="AN99" s="251"/>
      <c r="AO99" s="251"/>
      <c r="AP99" s="251"/>
      <c r="AQ99" s="251"/>
      <c r="AR99" s="252"/>
      <c r="AS99" s="246"/>
      <c r="AT99" s="247"/>
      <c r="AU99" s="247"/>
      <c r="AV99" s="256"/>
      <c r="AW99" s="253"/>
      <c r="AX99" s="254"/>
      <c r="AY99" s="255"/>
      <c r="AZ99" s="253"/>
      <c r="BA99" s="254"/>
      <c r="BB99" s="255"/>
      <c r="BC99" s="253"/>
      <c r="BD99" s="254"/>
      <c r="BE99" s="255"/>
      <c r="BF99" s="253"/>
      <c r="BG99" s="254"/>
      <c r="BH99" s="255"/>
      <c r="BI99" s="253"/>
      <c r="BJ99" s="254"/>
      <c r="BK99" s="255"/>
      <c r="BL99" s="253"/>
      <c r="BM99" s="254"/>
      <c r="BN99" s="257"/>
      <c r="BO99" s="258"/>
      <c r="BP99" s="254"/>
      <c r="BQ99" s="255"/>
      <c r="BR99" s="253"/>
      <c r="BS99" s="255"/>
      <c r="BT99" s="216"/>
      <c r="BU99" s="223"/>
      <c r="BV99" s="259"/>
      <c r="BW99" s="251"/>
      <c r="BX99" s="251"/>
      <c r="BY99" s="251"/>
      <c r="BZ99" s="251"/>
      <c r="CA99" s="251"/>
      <c r="CB99" s="250"/>
      <c r="CC99" s="252"/>
      <c r="CD99" s="253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7"/>
      <c r="CP99" s="2"/>
      <c r="CQ99" s="2"/>
      <c r="CR99" s="2"/>
      <c r="CS99" s="2"/>
      <c r="CT99" s="2"/>
      <c r="CU99" s="116" t="s">
        <v>161</v>
      </c>
      <c r="CV99" s="2"/>
      <c r="CW99" s="2"/>
      <c r="CX99" s="2"/>
      <c r="CY99" s="2"/>
      <c r="CZ99" s="2"/>
      <c r="DA99" s="2"/>
      <c r="DB99" s="2"/>
      <c r="DC99" s="2"/>
    </row>
    <row r="100" spans="1:107" s="30" customFormat="1" ht="15" customHeight="1" thickBot="1">
      <c r="A100" s="243" t="s">
        <v>273</v>
      </c>
      <c r="B100" s="246"/>
      <c r="C100" s="247"/>
      <c r="D100" s="247"/>
      <c r="E100" s="247"/>
      <c r="F100" s="247"/>
      <c r="G100" s="248"/>
      <c r="H100" s="249"/>
      <c r="I100" s="250"/>
      <c r="J100" s="206"/>
      <c r="K100" s="249"/>
      <c r="L100" s="251"/>
      <c r="M100" s="251"/>
      <c r="N100" s="251"/>
      <c r="O100" s="251"/>
      <c r="P100" s="251"/>
      <c r="Q100" s="252"/>
      <c r="R100" s="246"/>
      <c r="S100" s="247"/>
      <c r="T100" s="248"/>
      <c r="U100" s="249"/>
      <c r="V100" s="251"/>
      <c r="W100" s="250"/>
      <c r="X100" s="246"/>
      <c r="Y100" s="249"/>
      <c r="Z100" s="251"/>
      <c r="AA100" s="252"/>
      <c r="AB100" s="253"/>
      <c r="AC100" s="254"/>
      <c r="AD100" s="254"/>
      <c r="AE100" s="254"/>
      <c r="AF100" s="254"/>
      <c r="AG100" s="254"/>
      <c r="AH100" s="254"/>
      <c r="AI100" s="254"/>
      <c r="AJ100" s="254"/>
      <c r="AK100" s="255"/>
      <c r="AL100" s="249"/>
      <c r="AM100" s="251"/>
      <c r="AN100" s="251"/>
      <c r="AO100" s="251"/>
      <c r="AP100" s="251"/>
      <c r="AQ100" s="251"/>
      <c r="AR100" s="252"/>
      <c r="AS100" s="246"/>
      <c r="AT100" s="247"/>
      <c r="AU100" s="247"/>
      <c r="AV100" s="256"/>
      <c r="AW100" s="253"/>
      <c r="AX100" s="254"/>
      <c r="AY100" s="255"/>
      <c r="AZ100" s="253"/>
      <c r="BA100" s="254"/>
      <c r="BB100" s="255"/>
      <c r="BC100" s="253"/>
      <c r="BD100" s="254"/>
      <c r="BE100" s="255"/>
      <c r="BF100" s="253"/>
      <c r="BG100" s="254"/>
      <c r="BH100" s="255"/>
      <c r="BI100" s="253"/>
      <c r="BJ100" s="254"/>
      <c r="BK100" s="255"/>
      <c r="BL100" s="253"/>
      <c r="BM100" s="254"/>
      <c r="BN100" s="257"/>
      <c r="BO100" s="258"/>
      <c r="BP100" s="254"/>
      <c r="BQ100" s="255"/>
      <c r="BR100" s="253"/>
      <c r="BS100" s="255"/>
      <c r="BT100" s="216"/>
      <c r="BU100" s="223"/>
      <c r="BV100" s="259"/>
      <c r="BW100" s="251"/>
      <c r="BX100" s="251"/>
      <c r="BY100" s="251"/>
      <c r="BZ100" s="251"/>
      <c r="CA100" s="251"/>
      <c r="CB100" s="250"/>
      <c r="CC100" s="252"/>
      <c r="CD100" s="253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7"/>
      <c r="CP100" s="2"/>
      <c r="CQ100" s="2"/>
      <c r="CR100" s="2"/>
      <c r="CS100" s="2"/>
      <c r="CT100" s="2"/>
      <c r="CU100" s="116" t="s">
        <v>161</v>
      </c>
      <c r="CV100" s="2"/>
      <c r="CW100" s="2"/>
      <c r="CX100" s="2"/>
      <c r="CY100" s="2"/>
      <c r="CZ100" s="2"/>
      <c r="DA100" s="2"/>
      <c r="DB100" s="2"/>
      <c r="DC100" s="2"/>
    </row>
    <row r="101" spans="1:107" s="30" customFormat="1" ht="15" customHeight="1" thickBot="1">
      <c r="A101" s="243" t="s">
        <v>274</v>
      </c>
      <c r="B101" s="246"/>
      <c r="C101" s="247"/>
      <c r="D101" s="247"/>
      <c r="E101" s="247"/>
      <c r="F101" s="247"/>
      <c r="G101" s="248"/>
      <c r="H101" s="249"/>
      <c r="I101" s="250"/>
      <c r="J101" s="206"/>
      <c r="K101" s="249"/>
      <c r="L101" s="251"/>
      <c r="M101" s="251"/>
      <c r="N101" s="251"/>
      <c r="O101" s="251"/>
      <c r="P101" s="251"/>
      <c r="Q101" s="252"/>
      <c r="R101" s="246"/>
      <c r="S101" s="247"/>
      <c r="T101" s="248"/>
      <c r="U101" s="249"/>
      <c r="V101" s="251"/>
      <c r="W101" s="250"/>
      <c r="X101" s="246"/>
      <c r="Y101" s="249"/>
      <c r="Z101" s="251"/>
      <c r="AA101" s="252"/>
      <c r="AB101" s="253"/>
      <c r="AC101" s="254"/>
      <c r="AD101" s="254"/>
      <c r="AE101" s="254"/>
      <c r="AF101" s="254"/>
      <c r="AG101" s="254"/>
      <c r="AH101" s="254"/>
      <c r="AI101" s="254"/>
      <c r="AJ101" s="254"/>
      <c r="AK101" s="255"/>
      <c r="AL101" s="249"/>
      <c r="AM101" s="251"/>
      <c r="AN101" s="251"/>
      <c r="AO101" s="251"/>
      <c r="AP101" s="251"/>
      <c r="AQ101" s="251"/>
      <c r="AR101" s="252"/>
      <c r="AS101" s="246"/>
      <c r="AT101" s="247"/>
      <c r="AU101" s="247"/>
      <c r="AV101" s="256"/>
      <c r="AW101" s="253"/>
      <c r="AX101" s="254"/>
      <c r="AY101" s="255"/>
      <c r="AZ101" s="253"/>
      <c r="BA101" s="254"/>
      <c r="BB101" s="255"/>
      <c r="BC101" s="253"/>
      <c r="BD101" s="254"/>
      <c r="BE101" s="255"/>
      <c r="BF101" s="253"/>
      <c r="BG101" s="254"/>
      <c r="BH101" s="255"/>
      <c r="BI101" s="253"/>
      <c r="BJ101" s="254"/>
      <c r="BK101" s="255"/>
      <c r="BL101" s="253"/>
      <c r="BM101" s="254"/>
      <c r="BN101" s="257"/>
      <c r="BO101" s="258"/>
      <c r="BP101" s="254"/>
      <c r="BQ101" s="255"/>
      <c r="BR101" s="253"/>
      <c r="BS101" s="255"/>
      <c r="BT101" s="216"/>
      <c r="BU101" s="223"/>
      <c r="BV101" s="259"/>
      <c r="BW101" s="251"/>
      <c r="BX101" s="251"/>
      <c r="BY101" s="251"/>
      <c r="BZ101" s="251"/>
      <c r="CA101" s="251"/>
      <c r="CB101" s="250"/>
      <c r="CC101" s="252"/>
      <c r="CD101" s="253"/>
      <c r="CE101" s="254"/>
      <c r="CF101" s="254"/>
      <c r="CG101" s="254"/>
      <c r="CH101" s="254"/>
      <c r="CI101" s="254"/>
      <c r="CJ101" s="254"/>
      <c r="CK101" s="254"/>
      <c r="CL101" s="254"/>
      <c r="CM101" s="254"/>
      <c r="CN101" s="254"/>
      <c r="CO101" s="257"/>
      <c r="CP101" s="2"/>
      <c r="CQ101" s="2"/>
      <c r="CR101" s="2"/>
      <c r="CS101" s="2"/>
      <c r="CT101" s="2"/>
      <c r="CU101" s="116" t="s">
        <v>161</v>
      </c>
      <c r="CV101" s="2"/>
      <c r="CW101" s="2"/>
      <c r="CX101" s="2"/>
      <c r="CY101" s="2"/>
      <c r="CZ101" s="2"/>
      <c r="DA101" s="2"/>
      <c r="DB101" s="2"/>
      <c r="DC101" s="2"/>
    </row>
    <row r="102" spans="1:107" s="30" customFormat="1" ht="15" customHeight="1" thickBot="1">
      <c r="A102" s="243" t="s">
        <v>275</v>
      </c>
      <c r="B102" s="246"/>
      <c r="C102" s="247"/>
      <c r="D102" s="247"/>
      <c r="E102" s="247"/>
      <c r="F102" s="247"/>
      <c r="G102" s="248"/>
      <c r="H102" s="249"/>
      <c r="I102" s="250"/>
      <c r="J102" s="206"/>
      <c r="K102" s="249"/>
      <c r="L102" s="251"/>
      <c r="M102" s="251"/>
      <c r="N102" s="251"/>
      <c r="O102" s="251"/>
      <c r="P102" s="251"/>
      <c r="Q102" s="252"/>
      <c r="R102" s="246"/>
      <c r="S102" s="247"/>
      <c r="T102" s="248"/>
      <c r="U102" s="249"/>
      <c r="V102" s="251"/>
      <c r="W102" s="250"/>
      <c r="X102" s="246"/>
      <c r="Y102" s="249"/>
      <c r="Z102" s="251"/>
      <c r="AA102" s="252"/>
      <c r="AB102" s="253"/>
      <c r="AC102" s="254"/>
      <c r="AD102" s="254"/>
      <c r="AE102" s="254"/>
      <c r="AF102" s="254"/>
      <c r="AG102" s="254"/>
      <c r="AH102" s="254"/>
      <c r="AI102" s="254"/>
      <c r="AJ102" s="254"/>
      <c r="AK102" s="255"/>
      <c r="AL102" s="249"/>
      <c r="AM102" s="251"/>
      <c r="AN102" s="251"/>
      <c r="AO102" s="251"/>
      <c r="AP102" s="251"/>
      <c r="AQ102" s="251"/>
      <c r="AR102" s="252"/>
      <c r="AS102" s="246"/>
      <c r="AT102" s="247"/>
      <c r="AU102" s="247"/>
      <c r="AV102" s="256"/>
      <c r="AW102" s="253"/>
      <c r="AX102" s="254"/>
      <c r="AY102" s="255"/>
      <c r="AZ102" s="253"/>
      <c r="BA102" s="254"/>
      <c r="BB102" s="255"/>
      <c r="BC102" s="253"/>
      <c r="BD102" s="254"/>
      <c r="BE102" s="255"/>
      <c r="BF102" s="253"/>
      <c r="BG102" s="254"/>
      <c r="BH102" s="255"/>
      <c r="BI102" s="253"/>
      <c r="BJ102" s="254"/>
      <c r="BK102" s="255"/>
      <c r="BL102" s="253"/>
      <c r="BM102" s="254"/>
      <c r="BN102" s="257"/>
      <c r="BO102" s="258"/>
      <c r="BP102" s="254"/>
      <c r="BQ102" s="255"/>
      <c r="BR102" s="253"/>
      <c r="BS102" s="255"/>
      <c r="BT102" s="216"/>
      <c r="BU102" s="223"/>
      <c r="BV102" s="259"/>
      <c r="BW102" s="251"/>
      <c r="BX102" s="251"/>
      <c r="BY102" s="251"/>
      <c r="BZ102" s="251"/>
      <c r="CA102" s="251"/>
      <c r="CB102" s="250"/>
      <c r="CC102" s="252"/>
      <c r="CD102" s="253"/>
      <c r="CE102" s="254"/>
      <c r="CF102" s="254"/>
      <c r="CG102" s="254"/>
      <c r="CH102" s="254"/>
      <c r="CI102" s="254"/>
      <c r="CJ102" s="254"/>
      <c r="CK102" s="254"/>
      <c r="CL102" s="254"/>
      <c r="CM102" s="254"/>
      <c r="CN102" s="254"/>
      <c r="CO102" s="257"/>
      <c r="CP102" s="2"/>
      <c r="CQ102" s="2"/>
      <c r="CR102" s="2"/>
      <c r="CS102" s="2"/>
      <c r="CT102" s="2"/>
      <c r="CU102" s="116" t="s">
        <v>161</v>
      </c>
      <c r="CV102" s="2"/>
      <c r="CW102" s="2"/>
      <c r="CX102" s="2"/>
      <c r="CY102" s="2"/>
      <c r="CZ102" s="2"/>
      <c r="DA102" s="2"/>
      <c r="DB102" s="2"/>
      <c r="DC102" s="2"/>
    </row>
    <row r="103" spans="1:107" s="30" customFormat="1" ht="15" customHeight="1" thickBot="1">
      <c r="A103" s="243" t="s">
        <v>276</v>
      </c>
      <c r="B103" s="246"/>
      <c r="C103" s="247"/>
      <c r="D103" s="247"/>
      <c r="E103" s="247"/>
      <c r="F103" s="247"/>
      <c r="G103" s="248"/>
      <c r="H103" s="249"/>
      <c r="I103" s="250"/>
      <c r="J103" s="206"/>
      <c r="K103" s="249"/>
      <c r="L103" s="251"/>
      <c r="M103" s="251"/>
      <c r="N103" s="251"/>
      <c r="O103" s="251"/>
      <c r="P103" s="251"/>
      <c r="Q103" s="252"/>
      <c r="R103" s="246"/>
      <c r="S103" s="247"/>
      <c r="T103" s="248"/>
      <c r="U103" s="249"/>
      <c r="V103" s="251"/>
      <c r="W103" s="250"/>
      <c r="X103" s="246"/>
      <c r="Y103" s="249"/>
      <c r="Z103" s="251"/>
      <c r="AA103" s="252"/>
      <c r="AB103" s="253"/>
      <c r="AC103" s="254"/>
      <c r="AD103" s="254"/>
      <c r="AE103" s="254"/>
      <c r="AF103" s="254"/>
      <c r="AG103" s="254"/>
      <c r="AH103" s="254"/>
      <c r="AI103" s="254"/>
      <c r="AJ103" s="254"/>
      <c r="AK103" s="255"/>
      <c r="AL103" s="249"/>
      <c r="AM103" s="251"/>
      <c r="AN103" s="251"/>
      <c r="AO103" s="251"/>
      <c r="AP103" s="251"/>
      <c r="AQ103" s="251"/>
      <c r="AR103" s="252"/>
      <c r="AS103" s="246"/>
      <c r="AT103" s="247"/>
      <c r="AU103" s="247"/>
      <c r="AV103" s="256"/>
      <c r="AW103" s="253"/>
      <c r="AX103" s="254"/>
      <c r="AY103" s="255"/>
      <c r="AZ103" s="253"/>
      <c r="BA103" s="254"/>
      <c r="BB103" s="255"/>
      <c r="BC103" s="253"/>
      <c r="BD103" s="254"/>
      <c r="BE103" s="255"/>
      <c r="BF103" s="253"/>
      <c r="BG103" s="254"/>
      <c r="BH103" s="255"/>
      <c r="BI103" s="253"/>
      <c r="BJ103" s="254"/>
      <c r="BK103" s="255"/>
      <c r="BL103" s="253"/>
      <c r="BM103" s="254"/>
      <c r="BN103" s="257"/>
      <c r="BO103" s="258"/>
      <c r="BP103" s="254"/>
      <c r="BQ103" s="255"/>
      <c r="BR103" s="253"/>
      <c r="BS103" s="255"/>
      <c r="BT103" s="216"/>
      <c r="BU103" s="223"/>
      <c r="BV103" s="259"/>
      <c r="BW103" s="251"/>
      <c r="BX103" s="251"/>
      <c r="BY103" s="251"/>
      <c r="BZ103" s="251"/>
      <c r="CA103" s="251"/>
      <c r="CB103" s="250"/>
      <c r="CC103" s="252"/>
      <c r="CD103" s="253"/>
      <c r="CE103" s="254"/>
      <c r="CF103" s="254"/>
      <c r="CG103" s="254"/>
      <c r="CH103" s="254"/>
      <c r="CI103" s="254"/>
      <c r="CJ103" s="254"/>
      <c r="CK103" s="254"/>
      <c r="CL103" s="254"/>
      <c r="CM103" s="254"/>
      <c r="CN103" s="254"/>
      <c r="CO103" s="257"/>
      <c r="CP103" s="2"/>
      <c r="CQ103" s="2"/>
      <c r="CR103" s="2"/>
      <c r="CS103" s="2"/>
      <c r="CT103" s="2"/>
      <c r="CU103" s="116" t="s">
        <v>161</v>
      </c>
      <c r="CV103" s="2"/>
      <c r="CW103" s="2"/>
      <c r="CX103" s="2"/>
      <c r="CY103" s="2"/>
      <c r="CZ103" s="2"/>
      <c r="DA103" s="2"/>
      <c r="DB103" s="2"/>
      <c r="DC103" s="2"/>
    </row>
    <row r="104" spans="1:107" s="30" customFormat="1" ht="15" customHeight="1" thickBot="1">
      <c r="A104" s="243" t="s">
        <v>277</v>
      </c>
      <c r="B104" s="246"/>
      <c r="C104" s="247"/>
      <c r="D104" s="247"/>
      <c r="E104" s="247"/>
      <c r="F104" s="247"/>
      <c r="G104" s="248"/>
      <c r="H104" s="249"/>
      <c r="I104" s="250"/>
      <c r="J104" s="206"/>
      <c r="K104" s="249"/>
      <c r="L104" s="251"/>
      <c r="M104" s="251"/>
      <c r="N104" s="251"/>
      <c r="O104" s="251"/>
      <c r="P104" s="251"/>
      <c r="Q104" s="252"/>
      <c r="R104" s="246"/>
      <c r="S104" s="247"/>
      <c r="T104" s="248"/>
      <c r="U104" s="249"/>
      <c r="V104" s="251"/>
      <c r="W104" s="250"/>
      <c r="X104" s="246"/>
      <c r="Y104" s="249"/>
      <c r="Z104" s="251"/>
      <c r="AA104" s="252"/>
      <c r="AB104" s="253"/>
      <c r="AC104" s="254"/>
      <c r="AD104" s="254"/>
      <c r="AE104" s="254"/>
      <c r="AF104" s="254"/>
      <c r="AG104" s="254"/>
      <c r="AH104" s="254"/>
      <c r="AI104" s="254"/>
      <c r="AJ104" s="254"/>
      <c r="AK104" s="255"/>
      <c r="AL104" s="249"/>
      <c r="AM104" s="251"/>
      <c r="AN104" s="251"/>
      <c r="AO104" s="251"/>
      <c r="AP104" s="251"/>
      <c r="AQ104" s="251"/>
      <c r="AR104" s="252"/>
      <c r="AS104" s="246"/>
      <c r="AT104" s="247"/>
      <c r="AU104" s="247"/>
      <c r="AV104" s="256"/>
      <c r="AW104" s="253"/>
      <c r="AX104" s="254"/>
      <c r="AY104" s="255"/>
      <c r="AZ104" s="253"/>
      <c r="BA104" s="254"/>
      <c r="BB104" s="255"/>
      <c r="BC104" s="253"/>
      <c r="BD104" s="254"/>
      <c r="BE104" s="255"/>
      <c r="BF104" s="253"/>
      <c r="BG104" s="254"/>
      <c r="BH104" s="255"/>
      <c r="BI104" s="253"/>
      <c r="BJ104" s="254"/>
      <c r="BK104" s="255"/>
      <c r="BL104" s="253"/>
      <c r="BM104" s="254"/>
      <c r="BN104" s="257"/>
      <c r="BO104" s="258"/>
      <c r="BP104" s="254"/>
      <c r="BQ104" s="255"/>
      <c r="BR104" s="253"/>
      <c r="BS104" s="255"/>
      <c r="BT104" s="216"/>
      <c r="BU104" s="223"/>
      <c r="BV104" s="259"/>
      <c r="BW104" s="251"/>
      <c r="BX104" s="251"/>
      <c r="BY104" s="251"/>
      <c r="BZ104" s="251"/>
      <c r="CA104" s="251"/>
      <c r="CB104" s="250"/>
      <c r="CC104" s="252"/>
      <c r="CD104" s="253"/>
      <c r="CE104" s="254"/>
      <c r="CF104" s="254"/>
      <c r="CG104" s="254"/>
      <c r="CH104" s="254"/>
      <c r="CI104" s="254"/>
      <c r="CJ104" s="254"/>
      <c r="CK104" s="254"/>
      <c r="CL104" s="254"/>
      <c r="CM104" s="254"/>
      <c r="CN104" s="254"/>
      <c r="CO104" s="257"/>
      <c r="CP104" s="2"/>
      <c r="CQ104" s="2"/>
      <c r="CR104" s="2"/>
      <c r="CS104" s="2"/>
      <c r="CT104" s="2"/>
      <c r="CU104" s="116" t="s">
        <v>161</v>
      </c>
      <c r="CV104" s="2"/>
      <c r="CW104" s="2"/>
      <c r="CX104" s="2"/>
      <c r="CY104" s="2"/>
      <c r="CZ104" s="2"/>
      <c r="DA104" s="2"/>
      <c r="DB104" s="2"/>
      <c r="DC104" s="2"/>
    </row>
    <row r="105" spans="1:107" s="30" customFormat="1" ht="15" customHeight="1" thickBot="1">
      <c r="A105" s="243" t="s">
        <v>278</v>
      </c>
      <c r="B105" s="246"/>
      <c r="C105" s="247"/>
      <c r="D105" s="247"/>
      <c r="E105" s="247"/>
      <c r="F105" s="247"/>
      <c r="G105" s="248"/>
      <c r="H105" s="249"/>
      <c r="I105" s="250"/>
      <c r="J105" s="206"/>
      <c r="K105" s="249"/>
      <c r="L105" s="251"/>
      <c r="M105" s="251"/>
      <c r="N105" s="251"/>
      <c r="O105" s="251"/>
      <c r="P105" s="251"/>
      <c r="Q105" s="252"/>
      <c r="R105" s="246"/>
      <c r="S105" s="247"/>
      <c r="T105" s="248"/>
      <c r="U105" s="249"/>
      <c r="V105" s="251"/>
      <c r="W105" s="250"/>
      <c r="X105" s="246"/>
      <c r="Y105" s="249"/>
      <c r="Z105" s="251"/>
      <c r="AA105" s="252"/>
      <c r="AB105" s="253"/>
      <c r="AC105" s="254"/>
      <c r="AD105" s="254"/>
      <c r="AE105" s="254"/>
      <c r="AF105" s="254"/>
      <c r="AG105" s="254"/>
      <c r="AH105" s="254"/>
      <c r="AI105" s="254"/>
      <c r="AJ105" s="254"/>
      <c r="AK105" s="255"/>
      <c r="AL105" s="249"/>
      <c r="AM105" s="251"/>
      <c r="AN105" s="251"/>
      <c r="AO105" s="251"/>
      <c r="AP105" s="251"/>
      <c r="AQ105" s="251"/>
      <c r="AR105" s="252"/>
      <c r="AS105" s="246"/>
      <c r="AT105" s="247"/>
      <c r="AU105" s="247"/>
      <c r="AV105" s="256"/>
      <c r="AW105" s="253"/>
      <c r="AX105" s="254"/>
      <c r="AY105" s="255"/>
      <c r="AZ105" s="253"/>
      <c r="BA105" s="254"/>
      <c r="BB105" s="255"/>
      <c r="BC105" s="253"/>
      <c r="BD105" s="254"/>
      <c r="BE105" s="255"/>
      <c r="BF105" s="253"/>
      <c r="BG105" s="254"/>
      <c r="BH105" s="255"/>
      <c r="BI105" s="253"/>
      <c r="BJ105" s="254"/>
      <c r="BK105" s="255"/>
      <c r="BL105" s="253"/>
      <c r="BM105" s="254"/>
      <c r="BN105" s="257"/>
      <c r="BO105" s="258"/>
      <c r="BP105" s="254"/>
      <c r="BQ105" s="255"/>
      <c r="BR105" s="253"/>
      <c r="BS105" s="255"/>
      <c r="BT105" s="216"/>
      <c r="BU105" s="223"/>
      <c r="BV105" s="259"/>
      <c r="BW105" s="251"/>
      <c r="BX105" s="251"/>
      <c r="BY105" s="251"/>
      <c r="BZ105" s="251"/>
      <c r="CA105" s="251"/>
      <c r="CB105" s="250"/>
      <c r="CC105" s="252"/>
      <c r="CD105" s="253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7"/>
      <c r="CP105" s="2"/>
      <c r="CQ105" s="2"/>
      <c r="CR105" s="2"/>
      <c r="CS105" s="2"/>
      <c r="CT105" s="2"/>
      <c r="CU105" s="116" t="s">
        <v>161</v>
      </c>
      <c r="CV105" s="2"/>
      <c r="CW105" s="2"/>
      <c r="CX105" s="2"/>
      <c r="CY105" s="2"/>
      <c r="CZ105" s="2"/>
      <c r="DA105" s="2"/>
      <c r="DB105" s="2"/>
      <c r="DC105" s="2"/>
    </row>
    <row r="106" spans="1:107" s="30" customFormat="1" ht="15" customHeight="1" thickBot="1">
      <c r="A106" s="243" t="s">
        <v>279</v>
      </c>
      <c r="B106" s="246"/>
      <c r="C106" s="247"/>
      <c r="D106" s="247"/>
      <c r="E106" s="247"/>
      <c r="F106" s="247"/>
      <c r="G106" s="248"/>
      <c r="H106" s="249"/>
      <c r="I106" s="250"/>
      <c r="J106" s="206"/>
      <c r="K106" s="249"/>
      <c r="L106" s="251"/>
      <c r="M106" s="251"/>
      <c r="N106" s="251"/>
      <c r="O106" s="251"/>
      <c r="P106" s="251"/>
      <c r="Q106" s="252"/>
      <c r="R106" s="246"/>
      <c r="S106" s="247"/>
      <c r="T106" s="248"/>
      <c r="U106" s="249"/>
      <c r="V106" s="251"/>
      <c r="W106" s="250"/>
      <c r="X106" s="246"/>
      <c r="Y106" s="249"/>
      <c r="Z106" s="251"/>
      <c r="AA106" s="252"/>
      <c r="AB106" s="253"/>
      <c r="AC106" s="254"/>
      <c r="AD106" s="254"/>
      <c r="AE106" s="254"/>
      <c r="AF106" s="254"/>
      <c r="AG106" s="254"/>
      <c r="AH106" s="254"/>
      <c r="AI106" s="254"/>
      <c r="AJ106" s="254"/>
      <c r="AK106" s="255"/>
      <c r="AL106" s="249"/>
      <c r="AM106" s="251"/>
      <c r="AN106" s="251"/>
      <c r="AO106" s="251"/>
      <c r="AP106" s="251"/>
      <c r="AQ106" s="251"/>
      <c r="AR106" s="252"/>
      <c r="AS106" s="246"/>
      <c r="AT106" s="247"/>
      <c r="AU106" s="247"/>
      <c r="AV106" s="256"/>
      <c r="AW106" s="253"/>
      <c r="AX106" s="254"/>
      <c r="AY106" s="255"/>
      <c r="AZ106" s="253"/>
      <c r="BA106" s="254"/>
      <c r="BB106" s="255"/>
      <c r="BC106" s="253"/>
      <c r="BD106" s="254"/>
      <c r="BE106" s="255"/>
      <c r="BF106" s="253"/>
      <c r="BG106" s="254"/>
      <c r="BH106" s="255"/>
      <c r="BI106" s="253"/>
      <c r="BJ106" s="254"/>
      <c r="BK106" s="255"/>
      <c r="BL106" s="253"/>
      <c r="BM106" s="254"/>
      <c r="BN106" s="257"/>
      <c r="BO106" s="258"/>
      <c r="BP106" s="254"/>
      <c r="BQ106" s="255"/>
      <c r="BR106" s="253"/>
      <c r="BS106" s="255"/>
      <c r="BT106" s="216"/>
      <c r="BU106" s="223"/>
      <c r="BV106" s="259"/>
      <c r="BW106" s="251"/>
      <c r="BX106" s="251"/>
      <c r="BY106" s="251"/>
      <c r="BZ106" s="251"/>
      <c r="CA106" s="251"/>
      <c r="CB106" s="250"/>
      <c r="CC106" s="252"/>
      <c r="CD106" s="253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7"/>
      <c r="CP106" s="2"/>
      <c r="CQ106" s="2"/>
      <c r="CR106" s="2"/>
      <c r="CS106" s="2"/>
      <c r="CT106" s="2"/>
      <c r="CU106" s="116" t="s">
        <v>161</v>
      </c>
      <c r="CV106" s="2"/>
      <c r="CW106" s="2"/>
      <c r="CX106" s="2"/>
      <c r="CY106" s="2"/>
      <c r="CZ106" s="2"/>
      <c r="DA106" s="2"/>
      <c r="DB106" s="2"/>
      <c r="DC106" s="2"/>
    </row>
    <row r="107" spans="1:107" s="30" customFormat="1" ht="15" customHeight="1" thickBot="1">
      <c r="A107" s="243" t="s">
        <v>280</v>
      </c>
      <c r="B107" s="246"/>
      <c r="C107" s="247"/>
      <c r="D107" s="247"/>
      <c r="E107" s="247"/>
      <c r="F107" s="247"/>
      <c r="G107" s="248"/>
      <c r="H107" s="249"/>
      <c r="I107" s="250"/>
      <c r="J107" s="206"/>
      <c r="K107" s="249"/>
      <c r="L107" s="251"/>
      <c r="M107" s="251"/>
      <c r="N107" s="251"/>
      <c r="O107" s="251"/>
      <c r="P107" s="251"/>
      <c r="Q107" s="252"/>
      <c r="R107" s="246"/>
      <c r="S107" s="247"/>
      <c r="T107" s="248"/>
      <c r="U107" s="249"/>
      <c r="V107" s="251"/>
      <c r="W107" s="250"/>
      <c r="X107" s="246"/>
      <c r="Y107" s="249"/>
      <c r="Z107" s="251"/>
      <c r="AA107" s="252"/>
      <c r="AB107" s="253"/>
      <c r="AC107" s="254"/>
      <c r="AD107" s="254"/>
      <c r="AE107" s="254"/>
      <c r="AF107" s="254"/>
      <c r="AG107" s="254"/>
      <c r="AH107" s="254"/>
      <c r="AI107" s="254"/>
      <c r="AJ107" s="254"/>
      <c r="AK107" s="255"/>
      <c r="AL107" s="249"/>
      <c r="AM107" s="251"/>
      <c r="AN107" s="251"/>
      <c r="AO107" s="251"/>
      <c r="AP107" s="251"/>
      <c r="AQ107" s="251"/>
      <c r="AR107" s="252"/>
      <c r="AS107" s="246"/>
      <c r="AT107" s="247"/>
      <c r="AU107" s="247"/>
      <c r="AV107" s="256"/>
      <c r="AW107" s="253"/>
      <c r="AX107" s="254"/>
      <c r="AY107" s="255"/>
      <c r="AZ107" s="253"/>
      <c r="BA107" s="254"/>
      <c r="BB107" s="255"/>
      <c r="BC107" s="253"/>
      <c r="BD107" s="254"/>
      <c r="BE107" s="255"/>
      <c r="BF107" s="253"/>
      <c r="BG107" s="254"/>
      <c r="BH107" s="255"/>
      <c r="BI107" s="253"/>
      <c r="BJ107" s="254"/>
      <c r="BK107" s="255"/>
      <c r="BL107" s="253"/>
      <c r="BM107" s="254"/>
      <c r="BN107" s="257"/>
      <c r="BO107" s="258"/>
      <c r="BP107" s="254"/>
      <c r="BQ107" s="255"/>
      <c r="BR107" s="253"/>
      <c r="BS107" s="255"/>
      <c r="BT107" s="216"/>
      <c r="BU107" s="223"/>
      <c r="BV107" s="259"/>
      <c r="BW107" s="251"/>
      <c r="BX107" s="251"/>
      <c r="BY107" s="251"/>
      <c r="BZ107" s="251"/>
      <c r="CA107" s="251"/>
      <c r="CB107" s="250"/>
      <c r="CC107" s="252"/>
      <c r="CD107" s="253"/>
      <c r="CE107" s="254"/>
      <c r="CF107" s="254"/>
      <c r="CG107" s="254"/>
      <c r="CH107" s="254"/>
      <c r="CI107" s="254"/>
      <c r="CJ107" s="254"/>
      <c r="CK107" s="254"/>
      <c r="CL107" s="254"/>
      <c r="CM107" s="254"/>
      <c r="CN107" s="254"/>
      <c r="CO107" s="257"/>
      <c r="CP107" s="2"/>
      <c r="CQ107" s="2"/>
      <c r="CR107" s="2"/>
      <c r="CS107" s="2"/>
      <c r="CT107" s="2"/>
      <c r="CU107" s="116" t="s">
        <v>161</v>
      </c>
      <c r="CV107" s="2"/>
      <c r="CW107" s="2"/>
      <c r="CX107" s="2"/>
      <c r="CY107" s="2"/>
      <c r="CZ107" s="2"/>
      <c r="DA107" s="2"/>
      <c r="DB107" s="2"/>
      <c r="DC107" s="2"/>
    </row>
    <row r="108" spans="1:107" s="30" customFormat="1" ht="15" customHeight="1" thickBot="1">
      <c r="A108" s="243" t="s">
        <v>281</v>
      </c>
      <c r="B108" s="246"/>
      <c r="C108" s="247"/>
      <c r="D108" s="247"/>
      <c r="E108" s="247"/>
      <c r="F108" s="247"/>
      <c r="G108" s="248"/>
      <c r="H108" s="249"/>
      <c r="I108" s="250"/>
      <c r="J108" s="206"/>
      <c r="K108" s="249"/>
      <c r="L108" s="251"/>
      <c r="M108" s="251"/>
      <c r="N108" s="251"/>
      <c r="O108" s="251"/>
      <c r="P108" s="251"/>
      <c r="Q108" s="252"/>
      <c r="R108" s="246"/>
      <c r="S108" s="247"/>
      <c r="T108" s="248"/>
      <c r="U108" s="249"/>
      <c r="V108" s="251"/>
      <c r="W108" s="250"/>
      <c r="X108" s="246"/>
      <c r="Y108" s="249"/>
      <c r="Z108" s="251"/>
      <c r="AA108" s="252"/>
      <c r="AB108" s="253"/>
      <c r="AC108" s="254"/>
      <c r="AD108" s="254"/>
      <c r="AE108" s="254"/>
      <c r="AF108" s="254"/>
      <c r="AG108" s="254"/>
      <c r="AH108" s="254"/>
      <c r="AI108" s="254"/>
      <c r="AJ108" s="254"/>
      <c r="AK108" s="255"/>
      <c r="AL108" s="249"/>
      <c r="AM108" s="251"/>
      <c r="AN108" s="251"/>
      <c r="AO108" s="251"/>
      <c r="AP108" s="251"/>
      <c r="AQ108" s="251"/>
      <c r="AR108" s="252"/>
      <c r="AS108" s="246"/>
      <c r="AT108" s="247"/>
      <c r="AU108" s="247"/>
      <c r="AV108" s="256"/>
      <c r="AW108" s="253"/>
      <c r="AX108" s="254"/>
      <c r="AY108" s="255"/>
      <c r="AZ108" s="253"/>
      <c r="BA108" s="254"/>
      <c r="BB108" s="255"/>
      <c r="BC108" s="253"/>
      <c r="BD108" s="254"/>
      <c r="BE108" s="255"/>
      <c r="BF108" s="253"/>
      <c r="BG108" s="254"/>
      <c r="BH108" s="255"/>
      <c r="BI108" s="253"/>
      <c r="BJ108" s="254"/>
      <c r="BK108" s="255"/>
      <c r="BL108" s="253"/>
      <c r="BM108" s="254"/>
      <c r="BN108" s="257"/>
      <c r="BO108" s="258"/>
      <c r="BP108" s="254"/>
      <c r="BQ108" s="255"/>
      <c r="BR108" s="253"/>
      <c r="BS108" s="255"/>
      <c r="BT108" s="216"/>
      <c r="BU108" s="223"/>
      <c r="BV108" s="259"/>
      <c r="BW108" s="251"/>
      <c r="BX108" s="251"/>
      <c r="BY108" s="251"/>
      <c r="BZ108" s="251"/>
      <c r="CA108" s="251"/>
      <c r="CB108" s="250"/>
      <c r="CC108" s="252"/>
      <c r="CD108" s="253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7"/>
      <c r="CP108" s="2"/>
      <c r="CQ108" s="2"/>
      <c r="CR108" s="2"/>
      <c r="CS108" s="2"/>
      <c r="CT108" s="2"/>
      <c r="CU108" s="116" t="s">
        <v>161</v>
      </c>
      <c r="CV108" s="2"/>
      <c r="CW108" s="2"/>
      <c r="CX108" s="2"/>
      <c r="CY108" s="2"/>
      <c r="CZ108" s="2"/>
      <c r="DA108" s="2"/>
      <c r="DB108" s="2"/>
      <c r="DC108" s="2"/>
    </row>
    <row r="109" spans="1:107" s="30" customFormat="1" ht="15" customHeight="1" thickBot="1">
      <c r="A109" s="243" t="s">
        <v>282</v>
      </c>
      <c r="B109" s="246"/>
      <c r="C109" s="247"/>
      <c r="D109" s="247"/>
      <c r="E109" s="247"/>
      <c r="F109" s="247"/>
      <c r="G109" s="248"/>
      <c r="H109" s="249"/>
      <c r="I109" s="250"/>
      <c r="J109" s="206"/>
      <c r="K109" s="249"/>
      <c r="L109" s="251"/>
      <c r="M109" s="251"/>
      <c r="N109" s="251"/>
      <c r="O109" s="251"/>
      <c r="P109" s="251"/>
      <c r="Q109" s="252"/>
      <c r="R109" s="246"/>
      <c r="S109" s="247"/>
      <c r="T109" s="248"/>
      <c r="U109" s="249"/>
      <c r="V109" s="251"/>
      <c r="W109" s="250"/>
      <c r="X109" s="246"/>
      <c r="Y109" s="249"/>
      <c r="Z109" s="251"/>
      <c r="AA109" s="252"/>
      <c r="AB109" s="253"/>
      <c r="AC109" s="254"/>
      <c r="AD109" s="254"/>
      <c r="AE109" s="254"/>
      <c r="AF109" s="254"/>
      <c r="AG109" s="254"/>
      <c r="AH109" s="254"/>
      <c r="AI109" s="254"/>
      <c r="AJ109" s="254"/>
      <c r="AK109" s="255"/>
      <c r="AL109" s="249"/>
      <c r="AM109" s="251"/>
      <c r="AN109" s="251"/>
      <c r="AO109" s="251"/>
      <c r="AP109" s="251"/>
      <c r="AQ109" s="251"/>
      <c r="AR109" s="252"/>
      <c r="AS109" s="246"/>
      <c r="AT109" s="247"/>
      <c r="AU109" s="247"/>
      <c r="AV109" s="256"/>
      <c r="AW109" s="253"/>
      <c r="AX109" s="254"/>
      <c r="AY109" s="255"/>
      <c r="AZ109" s="253"/>
      <c r="BA109" s="254"/>
      <c r="BB109" s="255"/>
      <c r="BC109" s="253"/>
      <c r="BD109" s="254"/>
      <c r="BE109" s="255"/>
      <c r="BF109" s="253"/>
      <c r="BG109" s="254"/>
      <c r="BH109" s="255"/>
      <c r="BI109" s="253"/>
      <c r="BJ109" s="254"/>
      <c r="BK109" s="255"/>
      <c r="BL109" s="253"/>
      <c r="BM109" s="254"/>
      <c r="BN109" s="257"/>
      <c r="BO109" s="258"/>
      <c r="BP109" s="254"/>
      <c r="BQ109" s="255"/>
      <c r="BR109" s="253"/>
      <c r="BS109" s="255"/>
      <c r="BT109" s="216"/>
      <c r="BU109" s="223"/>
      <c r="BV109" s="259"/>
      <c r="BW109" s="251"/>
      <c r="BX109" s="251"/>
      <c r="BY109" s="251"/>
      <c r="BZ109" s="251"/>
      <c r="CA109" s="251"/>
      <c r="CB109" s="250"/>
      <c r="CC109" s="252"/>
      <c r="CD109" s="253"/>
      <c r="CE109" s="254"/>
      <c r="CF109" s="254"/>
      <c r="CG109" s="254"/>
      <c r="CH109" s="254"/>
      <c r="CI109" s="254"/>
      <c r="CJ109" s="254"/>
      <c r="CK109" s="254"/>
      <c r="CL109" s="254"/>
      <c r="CM109" s="254"/>
      <c r="CN109" s="254"/>
      <c r="CO109" s="257"/>
      <c r="CP109" s="2"/>
      <c r="CQ109" s="2"/>
      <c r="CR109" s="2"/>
      <c r="CS109" s="2"/>
      <c r="CT109" s="2"/>
      <c r="CU109" s="116" t="s">
        <v>161</v>
      </c>
      <c r="CV109" s="2"/>
      <c r="CW109" s="2"/>
      <c r="CX109" s="2"/>
      <c r="CY109" s="2"/>
      <c r="CZ109" s="2"/>
      <c r="DA109" s="2"/>
      <c r="DB109" s="2"/>
      <c r="DC109" s="2"/>
    </row>
    <row r="110" spans="1:107" s="30" customFormat="1" ht="15" customHeight="1" thickBot="1">
      <c r="A110" s="243" t="s">
        <v>283</v>
      </c>
      <c r="B110" s="246"/>
      <c r="C110" s="247"/>
      <c r="D110" s="247"/>
      <c r="E110" s="247"/>
      <c r="F110" s="247"/>
      <c r="G110" s="248"/>
      <c r="H110" s="249"/>
      <c r="I110" s="250"/>
      <c r="J110" s="206"/>
      <c r="K110" s="249"/>
      <c r="L110" s="251"/>
      <c r="M110" s="251"/>
      <c r="N110" s="251"/>
      <c r="O110" s="251"/>
      <c r="P110" s="251"/>
      <c r="Q110" s="252"/>
      <c r="R110" s="246"/>
      <c r="S110" s="247"/>
      <c r="T110" s="248"/>
      <c r="U110" s="249"/>
      <c r="V110" s="251"/>
      <c r="W110" s="250"/>
      <c r="X110" s="246"/>
      <c r="Y110" s="249"/>
      <c r="Z110" s="251"/>
      <c r="AA110" s="252"/>
      <c r="AB110" s="253"/>
      <c r="AC110" s="254"/>
      <c r="AD110" s="254"/>
      <c r="AE110" s="254"/>
      <c r="AF110" s="254"/>
      <c r="AG110" s="254"/>
      <c r="AH110" s="254"/>
      <c r="AI110" s="254"/>
      <c r="AJ110" s="254"/>
      <c r="AK110" s="255"/>
      <c r="AL110" s="249"/>
      <c r="AM110" s="251"/>
      <c r="AN110" s="251"/>
      <c r="AO110" s="251"/>
      <c r="AP110" s="251"/>
      <c r="AQ110" s="251"/>
      <c r="AR110" s="252"/>
      <c r="AS110" s="246"/>
      <c r="AT110" s="247"/>
      <c r="AU110" s="247"/>
      <c r="AV110" s="256"/>
      <c r="AW110" s="253"/>
      <c r="AX110" s="254"/>
      <c r="AY110" s="255"/>
      <c r="AZ110" s="253"/>
      <c r="BA110" s="254"/>
      <c r="BB110" s="255"/>
      <c r="BC110" s="253"/>
      <c r="BD110" s="254"/>
      <c r="BE110" s="255"/>
      <c r="BF110" s="253"/>
      <c r="BG110" s="254"/>
      <c r="BH110" s="255"/>
      <c r="BI110" s="253"/>
      <c r="BJ110" s="254"/>
      <c r="BK110" s="255"/>
      <c r="BL110" s="253"/>
      <c r="BM110" s="254"/>
      <c r="BN110" s="257"/>
      <c r="BO110" s="258"/>
      <c r="BP110" s="254"/>
      <c r="BQ110" s="255"/>
      <c r="BR110" s="253"/>
      <c r="BS110" s="255"/>
      <c r="BT110" s="216"/>
      <c r="BU110" s="223"/>
      <c r="BV110" s="259"/>
      <c r="BW110" s="251"/>
      <c r="BX110" s="251"/>
      <c r="BY110" s="251"/>
      <c r="BZ110" s="251"/>
      <c r="CA110" s="251"/>
      <c r="CB110" s="250"/>
      <c r="CC110" s="252"/>
      <c r="CD110" s="253"/>
      <c r="CE110" s="254"/>
      <c r="CF110" s="254"/>
      <c r="CG110" s="254"/>
      <c r="CH110" s="254"/>
      <c r="CI110" s="254"/>
      <c r="CJ110" s="254"/>
      <c r="CK110" s="254"/>
      <c r="CL110" s="254"/>
      <c r="CM110" s="254"/>
      <c r="CN110" s="254"/>
      <c r="CO110" s="257"/>
      <c r="CP110" s="2"/>
      <c r="CQ110" s="2"/>
      <c r="CR110" s="2"/>
      <c r="CS110" s="2"/>
      <c r="CT110" s="2"/>
      <c r="CU110" s="116" t="s">
        <v>161</v>
      </c>
      <c r="CV110" s="2"/>
      <c r="CW110" s="2"/>
      <c r="CX110" s="2"/>
      <c r="CY110" s="2"/>
      <c r="CZ110" s="2"/>
      <c r="DA110" s="2"/>
      <c r="DB110" s="2"/>
      <c r="DC110" s="2"/>
    </row>
    <row r="111" spans="1:107" s="30" customFormat="1" ht="15" customHeight="1" thickBot="1">
      <c r="A111" s="243" t="s">
        <v>284</v>
      </c>
      <c r="B111" s="246"/>
      <c r="C111" s="247"/>
      <c r="D111" s="247"/>
      <c r="E111" s="247"/>
      <c r="F111" s="247"/>
      <c r="G111" s="248"/>
      <c r="H111" s="249"/>
      <c r="I111" s="250"/>
      <c r="J111" s="206"/>
      <c r="K111" s="249"/>
      <c r="L111" s="251"/>
      <c r="M111" s="251"/>
      <c r="N111" s="251"/>
      <c r="O111" s="251"/>
      <c r="P111" s="251"/>
      <c r="Q111" s="252"/>
      <c r="R111" s="246"/>
      <c r="S111" s="247"/>
      <c r="T111" s="248"/>
      <c r="U111" s="249"/>
      <c r="V111" s="251"/>
      <c r="W111" s="250"/>
      <c r="X111" s="246"/>
      <c r="Y111" s="249"/>
      <c r="Z111" s="251"/>
      <c r="AA111" s="252"/>
      <c r="AB111" s="253"/>
      <c r="AC111" s="254"/>
      <c r="AD111" s="254"/>
      <c r="AE111" s="254"/>
      <c r="AF111" s="254"/>
      <c r="AG111" s="254"/>
      <c r="AH111" s="254"/>
      <c r="AI111" s="254"/>
      <c r="AJ111" s="254"/>
      <c r="AK111" s="255"/>
      <c r="AL111" s="249"/>
      <c r="AM111" s="251"/>
      <c r="AN111" s="251"/>
      <c r="AO111" s="251"/>
      <c r="AP111" s="251"/>
      <c r="AQ111" s="251"/>
      <c r="AR111" s="252"/>
      <c r="AS111" s="246"/>
      <c r="AT111" s="247"/>
      <c r="AU111" s="247"/>
      <c r="AV111" s="256"/>
      <c r="AW111" s="253"/>
      <c r="AX111" s="254"/>
      <c r="AY111" s="255"/>
      <c r="AZ111" s="253"/>
      <c r="BA111" s="254"/>
      <c r="BB111" s="255"/>
      <c r="BC111" s="253"/>
      <c r="BD111" s="254"/>
      <c r="BE111" s="255"/>
      <c r="BF111" s="253"/>
      <c r="BG111" s="254"/>
      <c r="BH111" s="255"/>
      <c r="BI111" s="253"/>
      <c r="BJ111" s="254"/>
      <c r="BK111" s="255"/>
      <c r="BL111" s="253"/>
      <c r="BM111" s="254"/>
      <c r="BN111" s="257"/>
      <c r="BO111" s="258"/>
      <c r="BP111" s="254"/>
      <c r="BQ111" s="255"/>
      <c r="BR111" s="253"/>
      <c r="BS111" s="255"/>
      <c r="BT111" s="216"/>
      <c r="BU111" s="223"/>
      <c r="BV111" s="259"/>
      <c r="BW111" s="251"/>
      <c r="BX111" s="251"/>
      <c r="BY111" s="251"/>
      <c r="BZ111" s="251"/>
      <c r="CA111" s="251"/>
      <c r="CB111" s="250"/>
      <c r="CC111" s="252"/>
      <c r="CD111" s="253"/>
      <c r="CE111" s="254"/>
      <c r="CF111" s="254"/>
      <c r="CG111" s="254"/>
      <c r="CH111" s="254"/>
      <c r="CI111" s="254"/>
      <c r="CJ111" s="254"/>
      <c r="CK111" s="254"/>
      <c r="CL111" s="254"/>
      <c r="CM111" s="254"/>
      <c r="CN111" s="254"/>
      <c r="CO111" s="257"/>
      <c r="CP111" s="2"/>
      <c r="CQ111" s="2"/>
      <c r="CR111" s="2"/>
      <c r="CS111" s="2"/>
      <c r="CT111" s="2"/>
      <c r="CU111" s="116" t="s">
        <v>161</v>
      </c>
      <c r="CV111" s="2"/>
      <c r="CW111" s="2"/>
      <c r="CX111" s="2"/>
      <c r="CY111" s="2"/>
      <c r="CZ111" s="2"/>
      <c r="DA111" s="2"/>
      <c r="DB111" s="2"/>
      <c r="DC111" s="2"/>
    </row>
    <row r="112" spans="1:107" s="30" customFormat="1" ht="15" customHeight="1" thickBot="1">
      <c r="A112" s="243" t="s">
        <v>285</v>
      </c>
      <c r="B112" s="246"/>
      <c r="C112" s="247"/>
      <c r="D112" s="247"/>
      <c r="E112" s="247"/>
      <c r="F112" s="247"/>
      <c r="G112" s="248"/>
      <c r="H112" s="249"/>
      <c r="I112" s="250"/>
      <c r="J112" s="206"/>
      <c r="K112" s="249"/>
      <c r="L112" s="251"/>
      <c r="M112" s="251"/>
      <c r="N112" s="251"/>
      <c r="O112" s="251"/>
      <c r="P112" s="251"/>
      <c r="Q112" s="252"/>
      <c r="R112" s="246"/>
      <c r="S112" s="247"/>
      <c r="T112" s="248"/>
      <c r="U112" s="249"/>
      <c r="V112" s="251"/>
      <c r="W112" s="250"/>
      <c r="X112" s="246"/>
      <c r="Y112" s="249"/>
      <c r="Z112" s="251"/>
      <c r="AA112" s="252"/>
      <c r="AB112" s="253"/>
      <c r="AC112" s="254"/>
      <c r="AD112" s="254"/>
      <c r="AE112" s="254"/>
      <c r="AF112" s="254"/>
      <c r="AG112" s="254"/>
      <c r="AH112" s="254"/>
      <c r="AI112" s="254"/>
      <c r="AJ112" s="254"/>
      <c r="AK112" s="255"/>
      <c r="AL112" s="249"/>
      <c r="AM112" s="251"/>
      <c r="AN112" s="251"/>
      <c r="AO112" s="251"/>
      <c r="AP112" s="251"/>
      <c r="AQ112" s="251"/>
      <c r="AR112" s="252"/>
      <c r="AS112" s="246"/>
      <c r="AT112" s="247"/>
      <c r="AU112" s="247"/>
      <c r="AV112" s="256"/>
      <c r="AW112" s="253"/>
      <c r="AX112" s="254"/>
      <c r="AY112" s="255"/>
      <c r="AZ112" s="253"/>
      <c r="BA112" s="254"/>
      <c r="BB112" s="255"/>
      <c r="BC112" s="253"/>
      <c r="BD112" s="254"/>
      <c r="BE112" s="255"/>
      <c r="BF112" s="253"/>
      <c r="BG112" s="254"/>
      <c r="BH112" s="255"/>
      <c r="BI112" s="253"/>
      <c r="BJ112" s="254"/>
      <c r="BK112" s="255"/>
      <c r="BL112" s="253"/>
      <c r="BM112" s="254"/>
      <c r="BN112" s="257"/>
      <c r="BO112" s="258"/>
      <c r="BP112" s="254"/>
      <c r="BQ112" s="255"/>
      <c r="BR112" s="253"/>
      <c r="BS112" s="255"/>
      <c r="BT112" s="216"/>
      <c r="BU112" s="223"/>
      <c r="BV112" s="259"/>
      <c r="BW112" s="251"/>
      <c r="BX112" s="251"/>
      <c r="BY112" s="251"/>
      <c r="BZ112" s="251"/>
      <c r="CA112" s="251"/>
      <c r="CB112" s="250"/>
      <c r="CC112" s="252"/>
      <c r="CD112" s="253"/>
      <c r="CE112" s="254"/>
      <c r="CF112" s="254"/>
      <c r="CG112" s="254"/>
      <c r="CH112" s="254"/>
      <c r="CI112" s="254"/>
      <c r="CJ112" s="254"/>
      <c r="CK112" s="254"/>
      <c r="CL112" s="254"/>
      <c r="CM112" s="254"/>
      <c r="CN112" s="254"/>
      <c r="CO112" s="257"/>
      <c r="CP112" s="2"/>
      <c r="CQ112" s="2"/>
      <c r="CR112" s="2"/>
      <c r="CS112" s="2"/>
      <c r="CT112" s="2"/>
      <c r="CU112" s="116" t="s">
        <v>161</v>
      </c>
      <c r="CV112" s="2"/>
      <c r="CW112" s="2"/>
      <c r="CX112" s="2"/>
      <c r="CY112" s="2"/>
      <c r="CZ112" s="2"/>
      <c r="DA112" s="2"/>
      <c r="DB112" s="2"/>
      <c r="DC112" s="2"/>
    </row>
    <row r="113" spans="1:107" s="30" customFormat="1" ht="15" customHeight="1" thickBot="1">
      <c r="A113" s="243" t="s">
        <v>286</v>
      </c>
      <c r="B113" s="246"/>
      <c r="C113" s="247"/>
      <c r="D113" s="247"/>
      <c r="E113" s="247"/>
      <c r="F113" s="247"/>
      <c r="G113" s="248"/>
      <c r="H113" s="249"/>
      <c r="I113" s="250"/>
      <c r="J113" s="206"/>
      <c r="K113" s="249"/>
      <c r="L113" s="251"/>
      <c r="M113" s="251"/>
      <c r="N113" s="251"/>
      <c r="O113" s="251"/>
      <c r="P113" s="251"/>
      <c r="Q113" s="252"/>
      <c r="R113" s="246"/>
      <c r="S113" s="247"/>
      <c r="T113" s="248"/>
      <c r="U113" s="249"/>
      <c r="V113" s="251"/>
      <c r="W113" s="250"/>
      <c r="X113" s="246"/>
      <c r="Y113" s="249"/>
      <c r="Z113" s="251"/>
      <c r="AA113" s="252"/>
      <c r="AB113" s="253"/>
      <c r="AC113" s="254"/>
      <c r="AD113" s="254"/>
      <c r="AE113" s="254"/>
      <c r="AF113" s="254"/>
      <c r="AG113" s="254"/>
      <c r="AH113" s="254"/>
      <c r="AI113" s="254"/>
      <c r="AJ113" s="254"/>
      <c r="AK113" s="255"/>
      <c r="AL113" s="249"/>
      <c r="AM113" s="251"/>
      <c r="AN113" s="251"/>
      <c r="AO113" s="251"/>
      <c r="AP113" s="251"/>
      <c r="AQ113" s="251"/>
      <c r="AR113" s="252"/>
      <c r="AS113" s="246"/>
      <c r="AT113" s="247"/>
      <c r="AU113" s="247"/>
      <c r="AV113" s="256"/>
      <c r="AW113" s="253"/>
      <c r="AX113" s="254"/>
      <c r="AY113" s="255"/>
      <c r="AZ113" s="253"/>
      <c r="BA113" s="254"/>
      <c r="BB113" s="255"/>
      <c r="BC113" s="253"/>
      <c r="BD113" s="254"/>
      <c r="BE113" s="255"/>
      <c r="BF113" s="253"/>
      <c r="BG113" s="254"/>
      <c r="BH113" s="255"/>
      <c r="BI113" s="253"/>
      <c r="BJ113" s="254"/>
      <c r="BK113" s="255"/>
      <c r="BL113" s="253"/>
      <c r="BM113" s="254"/>
      <c r="BN113" s="257"/>
      <c r="BO113" s="258"/>
      <c r="BP113" s="254"/>
      <c r="BQ113" s="255"/>
      <c r="BR113" s="253"/>
      <c r="BS113" s="255"/>
      <c r="BT113" s="216"/>
      <c r="BU113" s="223"/>
      <c r="BV113" s="259"/>
      <c r="BW113" s="251"/>
      <c r="BX113" s="251"/>
      <c r="BY113" s="251"/>
      <c r="BZ113" s="251"/>
      <c r="CA113" s="251"/>
      <c r="CB113" s="250"/>
      <c r="CC113" s="252"/>
      <c r="CD113" s="253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7"/>
      <c r="CP113" s="2"/>
      <c r="CQ113" s="2"/>
      <c r="CR113" s="2"/>
      <c r="CS113" s="2"/>
      <c r="CT113" s="2"/>
      <c r="CU113" s="116" t="s">
        <v>161</v>
      </c>
      <c r="CV113" s="2"/>
      <c r="CW113" s="2"/>
      <c r="CX113" s="2"/>
      <c r="CY113" s="2"/>
      <c r="CZ113" s="2"/>
      <c r="DA113" s="2"/>
      <c r="DB113" s="2"/>
      <c r="DC113" s="2"/>
    </row>
    <row r="114" spans="1:107" s="30" customFormat="1" ht="15" customHeight="1" thickBot="1">
      <c r="A114" s="243" t="s">
        <v>287</v>
      </c>
      <c r="B114" s="246"/>
      <c r="C114" s="247"/>
      <c r="D114" s="247"/>
      <c r="E114" s="247"/>
      <c r="F114" s="247"/>
      <c r="G114" s="248"/>
      <c r="H114" s="249"/>
      <c r="I114" s="250"/>
      <c r="J114" s="206"/>
      <c r="K114" s="249"/>
      <c r="L114" s="251"/>
      <c r="M114" s="251"/>
      <c r="N114" s="251"/>
      <c r="O114" s="251"/>
      <c r="P114" s="251"/>
      <c r="Q114" s="252"/>
      <c r="R114" s="246"/>
      <c r="S114" s="247"/>
      <c r="T114" s="248"/>
      <c r="U114" s="249"/>
      <c r="V114" s="251"/>
      <c r="W114" s="250"/>
      <c r="X114" s="246"/>
      <c r="Y114" s="249"/>
      <c r="Z114" s="251"/>
      <c r="AA114" s="252"/>
      <c r="AB114" s="253"/>
      <c r="AC114" s="254"/>
      <c r="AD114" s="254"/>
      <c r="AE114" s="254"/>
      <c r="AF114" s="254"/>
      <c r="AG114" s="254"/>
      <c r="AH114" s="254"/>
      <c r="AI114" s="254"/>
      <c r="AJ114" s="254"/>
      <c r="AK114" s="255"/>
      <c r="AL114" s="249"/>
      <c r="AM114" s="251"/>
      <c r="AN114" s="251"/>
      <c r="AO114" s="251"/>
      <c r="AP114" s="251"/>
      <c r="AQ114" s="251"/>
      <c r="AR114" s="252"/>
      <c r="AS114" s="246"/>
      <c r="AT114" s="247"/>
      <c r="AU114" s="247"/>
      <c r="AV114" s="256"/>
      <c r="AW114" s="253"/>
      <c r="AX114" s="254"/>
      <c r="AY114" s="255"/>
      <c r="AZ114" s="253"/>
      <c r="BA114" s="254"/>
      <c r="BB114" s="255"/>
      <c r="BC114" s="253"/>
      <c r="BD114" s="254"/>
      <c r="BE114" s="255"/>
      <c r="BF114" s="253"/>
      <c r="BG114" s="254"/>
      <c r="BH114" s="255"/>
      <c r="BI114" s="253"/>
      <c r="BJ114" s="254"/>
      <c r="BK114" s="255"/>
      <c r="BL114" s="253"/>
      <c r="BM114" s="254"/>
      <c r="BN114" s="257"/>
      <c r="BO114" s="258"/>
      <c r="BP114" s="254"/>
      <c r="BQ114" s="255"/>
      <c r="BR114" s="253"/>
      <c r="BS114" s="255"/>
      <c r="BT114" s="216"/>
      <c r="BU114" s="223"/>
      <c r="BV114" s="259"/>
      <c r="BW114" s="251"/>
      <c r="BX114" s="251"/>
      <c r="BY114" s="251"/>
      <c r="BZ114" s="251"/>
      <c r="CA114" s="251"/>
      <c r="CB114" s="250"/>
      <c r="CC114" s="252"/>
      <c r="CD114" s="253"/>
      <c r="CE114" s="254"/>
      <c r="CF114" s="254"/>
      <c r="CG114" s="254"/>
      <c r="CH114" s="254"/>
      <c r="CI114" s="254"/>
      <c r="CJ114" s="254"/>
      <c r="CK114" s="254"/>
      <c r="CL114" s="254"/>
      <c r="CM114" s="254"/>
      <c r="CN114" s="254"/>
      <c r="CO114" s="257"/>
      <c r="CP114" s="2"/>
      <c r="CQ114" s="2"/>
      <c r="CR114" s="2"/>
      <c r="CS114" s="2"/>
      <c r="CT114" s="2"/>
      <c r="CU114" s="116" t="s">
        <v>161</v>
      </c>
      <c r="CV114" s="2"/>
      <c r="CW114" s="2"/>
      <c r="CX114" s="2"/>
      <c r="CY114" s="2"/>
      <c r="CZ114" s="2"/>
      <c r="DA114" s="2"/>
      <c r="DB114" s="2"/>
      <c r="DC114" s="2"/>
    </row>
    <row r="115" spans="1:107" s="30" customFormat="1" ht="15" customHeight="1" thickBot="1">
      <c r="A115" s="243" t="s">
        <v>288</v>
      </c>
      <c r="B115" s="246"/>
      <c r="C115" s="247"/>
      <c r="D115" s="247"/>
      <c r="E115" s="247"/>
      <c r="F115" s="247"/>
      <c r="G115" s="248"/>
      <c r="H115" s="249"/>
      <c r="I115" s="250"/>
      <c r="J115" s="206"/>
      <c r="K115" s="249"/>
      <c r="L115" s="251"/>
      <c r="M115" s="251"/>
      <c r="N115" s="251"/>
      <c r="O115" s="251"/>
      <c r="P115" s="251"/>
      <c r="Q115" s="252"/>
      <c r="R115" s="246"/>
      <c r="S115" s="247"/>
      <c r="T115" s="248"/>
      <c r="U115" s="249"/>
      <c r="V115" s="251"/>
      <c r="W115" s="250"/>
      <c r="X115" s="246"/>
      <c r="Y115" s="249"/>
      <c r="Z115" s="251"/>
      <c r="AA115" s="252"/>
      <c r="AB115" s="253"/>
      <c r="AC115" s="254"/>
      <c r="AD115" s="254"/>
      <c r="AE115" s="254"/>
      <c r="AF115" s="254"/>
      <c r="AG115" s="254"/>
      <c r="AH115" s="254"/>
      <c r="AI115" s="254"/>
      <c r="AJ115" s="254"/>
      <c r="AK115" s="255"/>
      <c r="AL115" s="249"/>
      <c r="AM115" s="251"/>
      <c r="AN115" s="251"/>
      <c r="AO115" s="251"/>
      <c r="AP115" s="251"/>
      <c r="AQ115" s="251"/>
      <c r="AR115" s="252"/>
      <c r="AS115" s="246"/>
      <c r="AT115" s="247"/>
      <c r="AU115" s="247"/>
      <c r="AV115" s="256"/>
      <c r="AW115" s="253"/>
      <c r="AX115" s="254"/>
      <c r="AY115" s="255"/>
      <c r="AZ115" s="253"/>
      <c r="BA115" s="254"/>
      <c r="BB115" s="255"/>
      <c r="BC115" s="253"/>
      <c r="BD115" s="254"/>
      <c r="BE115" s="255"/>
      <c r="BF115" s="253"/>
      <c r="BG115" s="254"/>
      <c r="BH115" s="255"/>
      <c r="BI115" s="253"/>
      <c r="BJ115" s="254"/>
      <c r="BK115" s="255"/>
      <c r="BL115" s="253"/>
      <c r="BM115" s="254"/>
      <c r="BN115" s="257"/>
      <c r="BO115" s="258"/>
      <c r="BP115" s="254"/>
      <c r="BQ115" s="255"/>
      <c r="BR115" s="253"/>
      <c r="BS115" s="255"/>
      <c r="BT115" s="216"/>
      <c r="BU115" s="223"/>
      <c r="BV115" s="259"/>
      <c r="BW115" s="251"/>
      <c r="BX115" s="251"/>
      <c r="BY115" s="251"/>
      <c r="BZ115" s="251"/>
      <c r="CA115" s="251"/>
      <c r="CB115" s="250"/>
      <c r="CC115" s="252"/>
      <c r="CD115" s="253"/>
      <c r="CE115" s="254"/>
      <c r="CF115" s="254"/>
      <c r="CG115" s="254"/>
      <c r="CH115" s="254"/>
      <c r="CI115" s="254"/>
      <c r="CJ115" s="254"/>
      <c r="CK115" s="254"/>
      <c r="CL115" s="254"/>
      <c r="CM115" s="254"/>
      <c r="CN115" s="254"/>
      <c r="CO115" s="257"/>
      <c r="CP115" s="2"/>
      <c r="CQ115" s="2"/>
      <c r="CR115" s="2"/>
      <c r="CS115" s="2"/>
      <c r="CT115" s="2"/>
      <c r="CU115" s="116" t="s">
        <v>161</v>
      </c>
      <c r="CV115" s="2"/>
      <c r="CW115" s="2"/>
      <c r="CX115" s="2"/>
      <c r="CY115" s="2"/>
      <c r="CZ115" s="2"/>
      <c r="DA115" s="2"/>
      <c r="DB115" s="2"/>
      <c r="DC115" s="2"/>
    </row>
    <row r="116" spans="1:107" s="30" customFormat="1" ht="15" customHeight="1" thickBot="1">
      <c r="A116" s="243" t="s">
        <v>289</v>
      </c>
      <c r="B116" s="246"/>
      <c r="C116" s="247"/>
      <c r="D116" s="247"/>
      <c r="E116" s="247"/>
      <c r="F116" s="247"/>
      <c r="G116" s="248"/>
      <c r="H116" s="249"/>
      <c r="I116" s="250"/>
      <c r="J116" s="206"/>
      <c r="K116" s="249"/>
      <c r="L116" s="251"/>
      <c r="M116" s="251"/>
      <c r="N116" s="251"/>
      <c r="O116" s="251"/>
      <c r="P116" s="251"/>
      <c r="Q116" s="252"/>
      <c r="R116" s="246"/>
      <c r="S116" s="247"/>
      <c r="T116" s="248"/>
      <c r="U116" s="249"/>
      <c r="V116" s="251"/>
      <c r="W116" s="250"/>
      <c r="X116" s="246"/>
      <c r="Y116" s="249"/>
      <c r="Z116" s="251"/>
      <c r="AA116" s="252"/>
      <c r="AB116" s="253"/>
      <c r="AC116" s="254"/>
      <c r="AD116" s="254"/>
      <c r="AE116" s="254"/>
      <c r="AF116" s="254"/>
      <c r="AG116" s="254"/>
      <c r="AH116" s="254"/>
      <c r="AI116" s="254"/>
      <c r="AJ116" s="254"/>
      <c r="AK116" s="255"/>
      <c r="AL116" s="249"/>
      <c r="AM116" s="251"/>
      <c r="AN116" s="251"/>
      <c r="AO116" s="251"/>
      <c r="AP116" s="251"/>
      <c r="AQ116" s="251"/>
      <c r="AR116" s="252"/>
      <c r="AS116" s="246"/>
      <c r="AT116" s="247"/>
      <c r="AU116" s="247"/>
      <c r="AV116" s="256"/>
      <c r="AW116" s="253"/>
      <c r="AX116" s="254"/>
      <c r="AY116" s="255"/>
      <c r="AZ116" s="253"/>
      <c r="BA116" s="254"/>
      <c r="BB116" s="255"/>
      <c r="BC116" s="253"/>
      <c r="BD116" s="254"/>
      <c r="BE116" s="255"/>
      <c r="BF116" s="253"/>
      <c r="BG116" s="254"/>
      <c r="BH116" s="255"/>
      <c r="BI116" s="253"/>
      <c r="BJ116" s="254"/>
      <c r="BK116" s="255"/>
      <c r="BL116" s="253"/>
      <c r="BM116" s="254"/>
      <c r="BN116" s="257"/>
      <c r="BO116" s="258"/>
      <c r="BP116" s="254"/>
      <c r="BQ116" s="255"/>
      <c r="BR116" s="253"/>
      <c r="BS116" s="255"/>
      <c r="BT116" s="216"/>
      <c r="BU116" s="223"/>
      <c r="BV116" s="259"/>
      <c r="BW116" s="251"/>
      <c r="BX116" s="251"/>
      <c r="BY116" s="251"/>
      <c r="BZ116" s="251"/>
      <c r="CA116" s="251"/>
      <c r="CB116" s="250"/>
      <c r="CC116" s="252"/>
      <c r="CD116" s="253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7"/>
      <c r="CP116" s="2"/>
      <c r="CQ116" s="2"/>
      <c r="CR116" s="2"/>
      <c r="CS116" s="2"/>
      <c r="CT116" s="2"/>
      <c r="CU116" s="116" t="s">
        <v>161</v>
      </c>
      <c r="CV116" s="2"/>
      <c r="CW116" s="2"/>
      <c r="CX116" s="2"/>
      <c r="CY116" s="2"/>
      <c r="CZ116" s="2"/>
      <c r="DA116" s="2"/>
      <c r="DB116" s="2"/>
      <c r="DC116" s="2"/>
    </row>
    <row r="117" spans="1:107" s="30" customFormat="1" ht="15" customHeight="1" thickBot="1">
      <c r="A117" s="243" t="s">
        <v>290</v>
      </c>
      <c r="B117" s="246"/>
      <c r="C117" s="247"/>
      <c r="D117" s="247"/>
      <c r="E117" s="247"/>
      <c r="F117" s="247"/>
      <c r="G117" s="248"/>
      <c r="H117" s="249"/>
      <c r="I117" s="250"/>
      <c r="J117" s="206"/>
      <c r="K117" s="249"/>
      <c r="L117" s="251"/>
      <c r="M117" s="251"/>
      <c r="N117" s="251"/>
      <c r="O117" s="251"/>
      <c r="P117" s="251"/>
      <c r="Q117" s="252"/>
      <c r="R117" s="246"/>
      <c r="S117" s="247"/>
      <c r="T117" s="248"/>
      <c r="U117" s="249"/>
      <c r="V117" s="251"/>
      <c r="W117" s="250"/>
      <c r="X117" s="246"/>
      <c r="Y117" s="249"/>
      <c r="Z117" s="251"/>
      <c r="AA117" s="252"/>
      <c r="AB117" s="253"/>
      <c r="AC117" s="254"/>
      <c r="AD117" s="254"/>
      <c r="AE117" s="254"/>
      <c r="AF117" s="254"/>
      <c r="AG117" s="254"/>
      <c r="AH117" s="254"/>
      <c r="AI117" s="254"/>
      <c r="AJ117" s="254"/>
      <c r="AK117" s="255"/>
      <c r="AL117" s="249"/>
      <c r="AM117" s="251"/>
      <c r="AN117" s="251"/>
      <c r="AO117" s="251"/>
      <c r="AP117" s="251"/>
      <c r="AQ117" s="251"/>
      <c r="AR117" s="252"/>
      <c r="AS117" s="246"/>
      <c r="AT117" s="247"/>
      <c r="AU117" s="247"/>
      <c r="AV117" s="256"/>
      <c r="AW117" s="253"/>
      <c r="AX117" s="254"/>
      <c r="AY117" s="255"/>
      <c r="AZ117" s="253"/>
      <c r="BA117" s="254"/>
      <c r="BB117" s="255"/>
      <c r="BC117" s="253"/>
      <c r="BD117" s="254"/>
      <c r="BE117" s="255"/>
      <c r="BF117" s="253"/>
      <c r="BG117" s="254"/>
      <c r="BH117" s="255"/>
      <c r="BI117" s="253"/>
      <c r="BJ117" s="254"/>
      <c r="BK117" s="255"/>
      <c r="BL117" s="253"/>
      <c r="BM117" s="254"/>
      <c r="BN117" s="257"/>
      <c r="BO117" s="258"/>
      <c r="BP117" s="254"/>
      <c r="BQ117" s="255"/>
      <c r="BR117" s="253"/>
      <c r="BS117" s="255"/>
      <c r="BT117" s="216"/>
      <c r="BU117" s="223"/>
      <c r="BV117" s="259"/>
      <c r="BW117" s="251"/>
      <c r="BX117" s="251"/>
      <c r="BY117" s="251"/>
      <c r="BZ117" s="251"/>
      <c r="CA117" s="251"/>
      <c r="CB117" s="250"/>
      <c r="CC117" s="252"/>
      <c r="CD117" s="253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7"/>
      <c r="CP117" s="2"/>
      <c r="CQ117" s="2"/>
      <c r="CR117" s="2"/>
      <c r="CS117" s="2"/>
      <c r="CT117" s="2"/>
      <c r="CU117" s="116" t="s">
        <v>161</v>
      </c>
      <c r="CV117" s="2"/>
      <c r="CW117" s="2"/>
      <c r="CX117" s="2"/>
      <c r="CY117" s="2"/>
      <c r="CZ117" s="2"/>
      <c r="DA117" s="2"/>
      <c r="DB117" s="2"/>
      <c r="DC117" s="2"/>
    </row>
    <row r="118" spans="1:107" s="30" customFormat="1" ht="15" customHeight="1" thickBot="1">
      <c r="A118" s="243" t="s">
        <v>291</v>
      </c>
      <c r="B118" s="246"/>
      <c r="C118" s="247"/>
      <c r="D118" s="247"/>
      <c r="E118" s="247"/>
      <c r="F118" s="247"/>
      <c r="G118" s="248"/>
      <c r="H118" s="249"/>
      <c r="I118" s="250"/>
      <c r="J118" s="206"/>
      <c r="K118" s="249"/>
      <c r="L118" s="251"/>
      <c r="M118" s="251"/>
      <c r="N118" s="251"/>
      <c r="O118" s="251"/>
      <c r="P118" s="251"/>
      <c r="Q118" s="252"/>
      <c r="R118" s="246"/>
      <c r="S118" s="247"/>
      <c r="T118" s="248"/>
      <c r="U118" s="249"/>
      <c r="V118" s="251"/>
      <c r="W118" s="250"/>
      <c r="X118" s="246"/>
      <c r="Y118" s="249"/>
      <c r="Z118" s="251"/>
      <c r="AA118" s="252"/>
      <c r="AB118" s="253"/>
      <c r="AC118" s="254"/>
      <c r="AD118" s="254"/>
      <c r="AE118" s="254"/>
      <c r="AF118" s="254"/>
      <c r="AG118" s="254"/>
      <c r="AH118" s="254"/>
      <c r="AI118" s="254"/>
      <c r="AJ118" s="254"/>
      <c r="AK118" s="255"/>
      <c r="AL118" s="249"/>
      <c r="AM118" s="251"/>
      <c r="AN118" s="251"/>
      <c r="AO118" s="251"/>
      <c r="AP118" s="251"/>
      <c r="AQ118" s="251"/>
      <c r="AR118" s="252"/>
      <c r="AS118" s="246"/>
      <c r="AT118" s="247"/>
      <c r="AU118" s="247"/>
      <c r="AV118" s="256"/>
      <c r="AW118" s="253"/>
      <c r="AX118" s="254"/>
      <c r="AY118" s="255"/>
      <c r="AZ118" s="253"/>
      <c r="BA118" s="254"/>
      <c r="BB118" s="255"/>
      <c r="BC118" s="253"/>
      <c r="BD118" s="254"/>
      <c r="BE118" s="255"/>
      <c r="BF118" s="253"/>
      <c r="BG118" s="254"/>
      <c r="BH118" s="255"/>
      <c r="BI118" s="253"/>
      <c r="BJ118" s="254"/>
      <c r="BK118" s="255"/>
      <c r="BL118" s="253"/>
      <c r="BM118" s="254"/>
      <c r="BN118" s="257"/>
      <c r="BO118" s="258"/>
      <c r="BP118" s="254"/>
      <c r="BQ118" s="255"/>
      <c r="BR118" s="253"/>
      <c r="BS118" s="255"/>
      <c r="BT118" s="216"/>
      <c r="BU118" s="223"/>
      <c r="BV118" s="259"/>
      <c r="BW118" s="251"/>
      <c r="BX118" s="251"/>
      <c r="BY118" s="251"/>
      <c r="BZ118" s="251"/>
      <c r="CA118" s="251"/>
      <c r="CB118" s="250"/>
      <c r="CC118" s="252"/>
      <c r="CD118" s="253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7"/>
      <c r="CP118" s="2"/>
      <c r="CQ118" s="2"/>
      <c r="CR118" s="2"/>
      <c r="CS118" s="2"/>
      <c r="CT118" s="2"/>
      <c r="CU118" s="116" t="s">
        <v>161</v>
      </c>
      <c r="CV118" s="2"/>
      <c r="CW118" s="2"/>
      <c r="CX118" s="2"/>
      <c r="CY118" s="2"/>
      <c r="CZ118" s="2"/>
      <c r="DA118" s="2"/>
      <c r="DB118" s="2"/>
      <c r="DC118" s="2"/>
    </row>
    <row r="119" spans="1:107" s="30" customFormat="1" ht="15" customHeight="1" thickBot="1">
      <c r="A119" s="243" t="s">
        <v>292</v>
      </c>
      <c r="B119" s="246"/>
      <c r="C119" s="247"/>
      <c r="D119" s="247"/>
      <c r="E119" s="247"/>
      <c r="F119" s="247"/>
      <c r="G119" s="248"/>
      <c r="H119" s="249"/>
      <c r="I119" s="250"/>
      <c r="J119" s="206"/>
      <c r="K119" s="249"/>
      <c r="L119" s="251"/>
      <c r="M119" s="251"/>
      <c r="N119" s="251"/>
      <c r="O119" s="251"/>
      <c r="P119" s="251"/>
      <c r="Q119" s="252"/>
      <c r="R119" s="246"/>
      <c r="S119" s="247"/>
      <c r="T119" s="248"/>
      <c r="U119" s="249"/>
      <c r="V119" s="251"/>
      <c r="W119" s="250"/>
      <c r="X119" s="246"/>
      <c r="Y119" s="249"/>
      <c r="Z119" s="251"/>
      <c r="AA119" s="252"/>
      <c r="AB119" s="253"/>
      <c r="AC119" s="254"/>
      <c r="AD119" s="254"/>
      <c r="AE119" s="254"/>
      <c r="AF119" s="254"/>
      <c r="AG119" s="254"/>
      <c r="AH119" s="254"/>
      <c r="AI119" s="254"/>
      <c r="AJ119" s="254"/>
      <c r="AK119" s="255"/>
      <c r="AL119" s="249"/>
      <c r="AM119" s="251"/>
      <c r="AN119" s="251"/>
      <c r="AO119" s="251"/>
      <c r="AP119" s="251"/>
      <c r="AQ119" s="251"/>
      <c r="AR119" s="252"/>
      <c r="AS119" s="246"/>
      <c r="AT119" s="247"/>
      <c r="AU119" s="247"/>
      <c r="AV119" s="256"/>
      <c r="AW119" s="253"/>
      <c r="AX119" s="254"/>
      <c r="AY119" s="255"/>
      <c r="AZ119" s="253"/>
      <c r="BA119" s="254"/>
      <c r="BB119" s="255"/>
      <c r="BC119" s="253"/>
      <c r="BD119" s="254"/>
      <c r="BE119" s="255"/>
      <c r="BF119" s="253"/>
      <c r="BG119" s="254"/>
      <c r="BH119" s="255"/>
      <c r="BI119" s="253"/>
      <c r="BJ119" s="254"/>
      <c r="BK119" s="255"/>
      <c r="BL119" s="253"/>
      <c r="BM119" s="254"/>
      <c r="BN119" s="257"/>
      <c r="BO119" s="258"/>
      <c r="BP119" s="254"/>
      <c r="BQ119" s="255"/>
      <c r="BR119" s="253"/>
      <c r="BS119" s="255"/>
      <c r="BT119" s="216"/>
      <c r="BU119" s="223"/>
      <c r="BV119" s="259"/>
      <c r="BW119" s="251"/>
      <c r="BX119" s="251"/>
      <c r="BY119" s="251"/>
      <c r="BZ119" s="251"/>
      <c r="CA119" s="251"/>
      <c r="CB119" s="250"/>
      <c r="CC119" s="252"/>
      <c r="CD119" s="253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7"/>
      <c r="CP119" s="2"/>
      <c r="CQ119" s="2"/>
      <c r="CR119" s="2"/>
      <c r="CS119" s="2"/>
      <c r="CT119" s="2"/>
      <c r="CU119" s="116" t="s">
        <v>161</v>
      </c>
      <c r="CV119" s="2"/>
      <c r="CW119" s="2"/>
      <c r="CX119" s="2"/>
      <c r="CY119" s="2"/>
      <c r="CZ119" s="2"/>
      <c r="DA119" s="2"/>
      <c r="DB119" s="2"/>
      <c r="DC119" s="2"/>
    </row>
    <row r="120" spans="1:107" s="30" customFormat="1" ht="15" customHeight="1" thickBot="1">
      <c r="A120" s="243" t="s">
        <v>293</v>
      </c>
      <c r="B120" s="246"/>
      <c r="C120" s="247"/>
      <c r="D120" s="247"/>
      <c r="E120" s="247"/>
      <c r="F120" s="247"/>
      <c r="G120" s="248"/>
      <c r="H120" s="249"/>
      <c r="I120" s="250"/>
      <c r="J120" s="206"/>
      <c r="K120" s="249"/>
      <c r="L120" s="251"/>
      <c r="M120" s="251"/>
      <c r="N120" s="251"/>
      <c r="O120" s="251"/>
      <c r="P120" s="251"/>
      <c r="Q120" s="252"/>
      <c r="R120" s="246"/>
      <c r="S120" s="247"/>
      <c r="T120" s="248"/>
      <c r="U120" s="249"/>
      <c r="V120" s="251"/>
      <c r="W120" s="250"/>
      <c r="X120" s="246"/>
      <c r="Y120" s="249"/>
      <c r="Z120" s="251"/>
      <c r="AA120" s="252"/>
      <c r="AB120" s="253"/>
      <c r="AC120" s="254"/>
      <c r="AD120" s="254"/>
      <c r="AE120" s="254"/>
      <c r="AF120" s="254"/>
      <c r="AG120" s="254"/>
      <c r="AH120" s="254"/>
      <c r="AI120" s="254"/>
      <c r="AJ120" s="254"/>
      <c r="AK120" s="255"/>
      <c r="AL120" s="249"/>
      <c r="AM120" s="251"/>
      <c r="AN120" s="251"/>
      <c r="AO120" s="251"/>
      <c r="AP120" s="251"/>
      <c r="AQ120" s="251"/>
      <c r="AR120" s="252"/>
      <c r="AS120" s="246"/>
      <c r="AT120" s="247"/>
      <c r="AU120" s="247"/>
      <c r="AV120" s="256"/>
      <c r="AW120" s="253"/>
      <c r="AX120" s="254"/>
      <c r="AY120" s="255"/>
      <c r="AZ120" s="253"/>
      <c r="BA120" s="254"/>
      <c r="BB120" s="255"/>
      <c r="BC120" s="253"/>
      <c r="BD120" s="254"/>
      <c r="BE120" s="255"/>
      <c r="BF120" s="253"/>
      <c r="BG120" s="254"/>
      <c r="BH120" s="255"/>
      <c r="BI120" s="253"/>
      <c r="BJ120" s="254"/>
      <c r="BK120" s="255"/>
      <c r="BL120" s="253"/>
      <c r="BM120" s="254"/>
      <c r="BN120" s="257"/>
      <c r="BO120" s="258"/>
      <c r="BP120" s="254"/>
      <c r="BQ120" s="255"/>
      <c r="BR120" s="253"/>
      <c r="BS120" s="255"/>
      <c r="BT120" s="216"/>
      <c r="BU120" s="223"/>
      <c r="BV120" s="259"/>
      <c r="BW120" s="251"/>
      <c r="BX120" s="251"/>
      <c r="BY120" s="251"/>
      <c r="BZ120" s="251"/>
      <c r="CA120" s="251"/>
      <c r="CB120" s="250"/>
      <c r="CC120" s="252"/>
      <c r="CD120" s="253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7"/>
      <c r="CP120" s="2"/>
      <c r="CQ120" s="2"/>
      <c r="CR120" s="2"/>
      <c r="CS120" s="2"/>
      <c r="CT120" s="2"/>
      <c r="CU120" s="116" t="s">
        <v>161</v>
      </c>
      <c r="CV120" s="2"/>
      <c r="CW120" s="2"/>
      <c r="CX120" s="2"/>
      <c r="CY120" s="2"/>
      <c r="CZ120" s="2"/>
      <c r="DA120" s="2"/>
      <c r="DB120" s="2"/>
      <c r="DC120" s="2"/>
    </row>
    <row r="121" spans="1:107" s="30" customFormat="1" ht="15" customHeight="1" thickBot="1">
      <c r="A121" s="243" t="s">
        <v>294</v>
      </c>
      <c r="B121" s="246"/>
      <c r="C121" s="247"/>
      <c r="D121" s="247"/>
      <c r="E121" s="247"/>
      <c r="F121" s="247"/>
      <c r="G121" s="248"/>
      <c r="H121" s="249"/>
      <c r="I121" s="250"/>
      <c r="J121" s="206"/>
      <c r="K121" s="249"/>
      <c r="L121" s="251"/>
      <c r="M121" s="251"/>
      <c r="N121" s="251"/>
      <c r="O121" s="251"/>
      <c r="P121" s="251"/>
      <c r="Q121" s="252"/>
      <c r="R121" s="246"/>
      <c r="S121" s="247"/>
      <c r="T121" s="248"/>
      <c r="U121" s="249"/>
      <c r="V121" s="251"/>
      <c r="W121" s="250"/>
      <c r="X121" s="246"/>
      <c r="Y121" s="249"/>
      <c r="Z121" s="251"/>
      <c r="AA121" s="252"/>
      <c r="AB121" s="253"/>
      <c r="AC121" s="254"/>
      <c r="AD121" s="254"/>
      <c r="AE121" s="254"/>
      <c r="AF121" s="254"/>
      <c r="AG121" s="254"/>
      <c r="AH121" s="254"/>
      <c r="AI121" s="254"/>
      <c r="AJ121" s="254"/>
      <c r="AK121" s="255"/>
      <c r="AL121" s="249"/>
      <c r="AM121" s="251"/>
      <c r="AN121" s="251"/>
      <c r="AO121" s="251"/>
      <c r="AP121" s="251"/>
      <c r="AQ121" s="251"/>
      <c r="AR121" s="252"/>
      <c r="AS121" s="246"/>
      <c r="AT121" s="247"/>
      <c r="AU121" s="247"/>
      <c r="AV121" s="256"/>
      <c r="AW121" s="253"/>
      <c r="AX121" s="254"/>
      <c r="AY121" s="255"/>
      <c r="AZ121" s="253"/>
      <c r="BA121" s="254"/>
      <c r="BB121" s="255"/>
      <c r="BC121" s="253"/>
      <c r="BD121" s="254"/>
      <c r="BE121" s="255"/>
      <c r="BF121" s="253"/>
      <c r="BG121" s="254"/>
      <c r="BH121" s="255"/>
      <c r="BI121" s="253"/>
      <c r="BJ121" s="254"/>
      <c r="BK121" s="255"/>
      <c r="BL121" s="253"/>
      <c r="BM121" s="254"/>
      <c r="BN121" s="257"/>
      <c r="BO121" s="258"/>
      <c r="BP121" s="254"/>
      <c r="BQ121" s="255"/>
      <c r="BR121" s="253"/>
      <c r="BS121" s="255"/>
      <c r="BT121" s="216"/>
      <c r="BU121" s="223"/>
      <c r="BV121" s="259"/>
      <c r="BW121" s="251"/>
      <c r="BX121" s="251"/>
      <c r="BY121" s="251"/>
      <c r="BZ121" s="251"/>
      <c r="CA121" s="251"/>
      <c r="CB121" s="250"/>
      <c r="CC121" s="252"/>
      <c r="CD121" s="253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7"/>
      <c r="CP121" s="2"/>
      <c r="CQ121" s="2"/>
      <c r="CR121" s="2"/>
      <c r="CS121" s="2"/>
      <c r="CT121" s="2"/>
      <c r="CU121" s="116" t="s">
        <v>161</v>
      </c>
      <c r="CV121" s="2"/>
      <c r="CW121" s="2"/>
      <c r="CX121" s="2"/>
      <c r="CY121" s="2"/>
      <c r="CZ121" s="2"/>
      <c r="DA121" s="2"/>
      <c r="DB121" s="2"/>
      <c r="DC121" s="2"/>
    </row>
    <row r="122" spans="1:107" s="30" customFormat="1" ht="15" customHeight="1" thickBot="1">
      <c r="A122" s="243" t="s">
        <v>295</v>
      </c>
      <c r="B122" s="246"/>
      <c r="C122" s="247"/>
      <c r="D122" s="247"/>
      <c r="E122" s="247"/>
      <c r="F122" s="247"/>
      <c r="G122" s="248"/>
      <c r="H122" s="249"/>
      <c r="I122" s="250"/>
      <c r="J122" s="206"/>
      <c r="K122" s="249"/>
      <c r="L122" s="251"/>
      <c r="M122" s="251"/>
      <c r="N122" s="251"/>
      <c r="O122" s="251"/>
      <c r="P122" s="251"/>
      <c r="Q122" s="252"/>
      <c r="R122" s="246"/>
      <c r="S122" s="247"/>
      <c r="T122" s="248"/>
      <c r="U122" s="249"/>
      <c r="V122" s="251"/>
      <c r="W122" s="250"/>
      <c r="X122" s="246"/>
      <c r="Y122" s="249"/>
      <c r="Z122" s="251"/>
      <c r="AA122" s="252"/>
      <c r="AB122" s="253"/>
      <c r="AC122" s="254"/>
      <c r="AD122" s="254"/>
      <c r="AE122" s="254"/>
      <c r="AF122" s="254"/>
      <c r="AG122" s="254"/>
      <c r="AH122" s="254"/>
      <c r="AI122" s="254"/>
      <c r="AJ122" s="254"/>
      <c r="AK122" s="255"/>
      <c r="AL122" s="249"/>
      <c r="AM122" s="251"/>
      <c r="AN122" s="251"/>
      <c r="AO122" s="251"/>
      <c r="AP122" s="251"/>
      <c r="AQ122" s="251"/>
      <c r="AR122" s="252"/>
      <c r="AS122" s="246"/>
      <c r="AT122" s="247"/>
      <c r="AU122" s="247"/>
      <c r="AV122" s="256"/>
      <c r="AW122" s="253"/>
      <c r="AX122" s="254"/>
      <c r="AY122" s="255"/>
      <c r="AZ122" s="253"/>
      <c r="BA122" s="254"/>
      <c r="BB122" s="255"/>
      <c r="BC122" s="253"/>
      <c r="BD122" s="254"/>
      <c r="BE122" s="255"/>
      <c r="BF122" s="253"/>
      <c r="BG122" s="254"/>
      <c r="BH122" s="255"/>
      <c r="BI122" s="253"/>
      <c r="BJ122" s="254"/>
      <c r="BK122" s="255"/>
      <c r="BL122" s="253"/>
      <c r="BM122" s="254"/>
      <c r="BN122" s="257"/>
      <c r="BO122" s="258"/>
      <c r="BP122" s="254"/>
      <c r="BQ122" s="255"/>
      <c r="BR122" s="253"/>
      <c r="BS122" s="255"/>
      <c r="BT122" s="216"/>
      <c r="BU122" s="223"/>
      <c r="BV122" s="259"/>
      <c r="BW122" s="251"/>
      <c r="BX122" s="251"/>
      <c r="BY122" s="251"/>
      <c r="BZ122" s="251"/>
      <c r="CA122" s="251"/>
      <c r="CB122" s="250"/>
      <c r="CC122" s="252"/>
      <c r="CD122" s="253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7"/>
      <c r="CP122" s="2"/>
      <c r="CQ122" s="2"/>
      <c r="CR122" s="2"/>
      <c r="CS122" s="2"/>
      <c r="CT122" s="2"/>
      <c r="CU122" s="116" t="s">
        <v>161</v>
      </c>
      <c r="CV122" s="2"/>
      <c r="CW122" s="2"/>
      <c r="CX122" s="2"/>
      <c r="CY122" s="2"/>
      <c r="CZ122" s="2"/>
      <c r="DA122" s="2"/>
      <c r="DB122" s="2"/>
      <c r="DC122" s="2"/>
    </row>
    <row r="123" spans="1:107" s="30" customFormat="1" ht="15" customHeight="1" thickBot="1">
      <c r="A123" s="243" t="s">
        <v>296</v>
      </c>
      <c r="B123" s="246"/>
      <c r="C123" s="247"/>
      <c r="D123" s="247"/>
      <c r="E123" s="247"/>
      <c r="F123" s="247"/>
      <c r="G123" s="248"/>
      <c r="H123" s="249"/>
      <c r="I123" s="250"/>
      <c r="J123" s="206"/>
      <c r="K123" s="249"/>
      <c r="L123" s="251"/>
      <c r="M123" s="251"/>
      <c r="N123" s="251"/>
      <c r="O123" s="251"/>
      <c r="P123" s="251"/>
      <c r="Q123" s="252"/>
      <c r="R123" s="246"/>
      <c r="S123" s="247"/>
      <c r="T123" s="248"/>
      <c r="U123" s="249"/>
      <c r="V123" s="251"/>
      <c r="W123" s="250"/>
      <c r="X123" s="246"/>
      <c r="Y123" s="249"/>
      <c r="Z123" s="251"/>
      <c r="AA123" s="252"/>
      <c r="AB123" s="253"/>
      <c r="AC123" s="254"/>
      <c r="AD123" s="254"/>
      <c r="AE123" s="254"/>
      <c r="AF123" s="254"/>
      <c r="AG123" s="254"/>
      <c r="AH123" s="254"/>
      <c r="AI123" s="254"/>
      <c r="AJ123" s="254"/>
      <c r="AK123" s="255"/>
      <c r="AL123" s="249"/>
      <c r="AM123" s="251"/>
      <c r="AN123" s="251"/>
      <c r="AO123" s="251"/>
      <c r="AP123" s="251"/>
      <c r="AQ123" s="251"/>
      <c r="AR123" s="252"/>
      <c r="AS123" s="246"/>
      <c r="AT123" s="247"/>
      <c r="AU123" s="247"/>
      <c r="AV123" s="256"/>
      <c r="AW123" s="253"/>
      <c r="AX123" s="254"/>
      <c r="AY123" s="255"/>
      <c r="AZ123" s="253"/>
      <c r="BA123" s="254"/>
      <c r="BB123" s="255"/>
      <c r="BC123" s="253"/>
      <c r="BD123" s="254"/>
      <c r="BE123" s="255"/>
      <c r="BF123" s="253"/>
      <c r="BG123" s="254"/>
      <c r="BH123" s="255"/>
      <c r="BI123" s="253"/>
      <c r="BJ123" s="254"/>
      <c r="BK123" s="255"/>
      <c r="BL123" s="253"/>
      <c r="BM123" s="254"/>
      <c r="BN123" s="257"/>
      <c r="BO123" s="258"/>
      <c r="BP123" s="254"/>
      <c r="BQ123" s="255"/>
      <c r="BR123" s="253"/>
      <c r="BS123" s="255"/>
      <c r="BT123" s="216"/>
      <c r="BU123" s="223"/>
      <c r="BV123" s="259"/>
      <c r="BW123" s="251"/>
      <c r="BX123" s="251"/>
      <c r="BY123" s="251"/>
      <c r="BZ123" s="251"/>
      <c r="CA123" s="251"/>
      <c r="CB123" s="250"/>
      <c r="CC123" s="252"/>
      <c r="CD123" s="253"/>
      <c r="CE123" s="254"/>
      <c r="CF123" s="254"/>
      <c r="CG123" s="254"/>
      <c r="CH123" s="254"/>
      <c r="CI123" s="254"/>
      <c r="CJ123" s="254"/>
      <c r="CK123" s="254"/>
      <c r="CL123" s="254"/>
      <c r="CM123" s="254"/>
      <c r="CN123" s="254"/>
      <c r="CO123" s="257"/>
      <c r="CP123" s="2"/>
      <c r="CQ123" s="2"/>
      <c r="CR123" s="2"/>
      <c r="CS123" s="2"/>
      <c r="CT123" s="2"/>
      <c r="CU123" s="116" t="s">
        <v>161</v>
      </c>
      <c r="CV123" s="2"/>
      <c r="CW123" s="2"/>
      <c r="CX123" s="2"/>
      <c r="CY123" s="2"/>
      <c r="CZ123" s="2"/>
      <c r="DA123" s="2"/>
      <c r="DB123" s="2"/>
      <c r="DC123" s="2"/>
    </row>
    <row r="124" spans="1:107" s="30" customFormat="1" ht="15" customHeight="1" thickBot="1">
      <c r="A124" s="243" t="s">
        <v>297</v>
      </c>
      <c r="B124" s="246"/>
      <c r="C124" s="247"/>
      <c r="D124" s="247"/>
      <c r="E124" s="247"/>
      <c r="F124" s="247"/>
      <c r="G124" s="248"/>
      <c r="H124" s="249"/>
      <c r="I124" s="250"/>
      <c r="J124" s="206"/>
      <c r="K124" s="249"/>
      <c r="L124" s="251"/>
      <c r="M124" s="251"/>
      <c r="N124" s="251"/>
      <c r="O124" s="251"/>
      <c r="P124" s="251"/>
      <c r="Q124" s="252"/>
      <c r="R124" s="246"/>
      <c r="S124" s="247"/>
      <c r="T124" s="248"/>
      <c r="U124" s="249"/>
      <c r="V124" s="251"/>
      <c r="W124" s="250"/>
      <c r="X124" s="246"/>
      <c r="Y124" s="249"/>
      <c r="Z124" s="251"/>
      <c r="AA124" s="252"/>
      <c r="AB124" s="253"/>
      <c r="AC124" s="254"/>
      <c r="AD124" s="254"/>
      <c r="AE124" s="254"/>
      <c r="AF124" s="254"/>
      <c r="AG124" s="254"/>
      <c r="AH124" s="254"/>
      <c r="AI124" s="254"/>
      <c r="AJ124" s="254"/>
      <c r="AK124" s="255"/>
      <c r="AL124" s="249"/>
      <c r="AM124" s="251"/>
      <c r="AN124" s="251"/>
      <c r="AO124" s="251"/>
      <c r="AP124" s="251"/>
      <c r="AQ124" s="251"/>
      <c r="AR124" s="252"/>
      <c r="AS124" s="246"/>
      <c r="AT124" s="247"/>
      <c r="AU124" s="247"/>
      <c r="AV124" s="256"/>
      <c r="AW124" s="253"/>
      <c r="AX124" s="254"/>
      <c r="AY124" s="255"/>
      <c r="AZ124" s="253"/>
      <c r="BA124" s="254"/>
      <c r="BB124" s="255"/>
      <c r="BC124" s="253"/>
      <c r="BD124" s="254"/>
      <c r="BE124" s="255"/>
      <c r="BF124" s="253"/>
      <c r="BG124" s="254"/>
      <c r="BH124" s="255"/>
      <c r="BI124" s="253"/>
      <c r="BJ124" s="254"/>
      <c r="BK124" s="255"/>
      <c r="BL124" s="253"/>
      <c r="BM124" s="254"/>
      <c r="BN124" s="257"/>
      <c r="BO124" s="258"/>
      <c r="BP124" s="254"/>
      <c r="BQ124" s="255"/>
      <c r="BR124" s="253"/>
      <c r="BS124" s="255"/>
      <c r="BT124" s="216"/>
      <c r="BU124" s="223"/>
      <c r="BV124" s="259"/>
      <c r="BW124" s="251"/>
      <c r="BX124" s="251"/>
      <c r="BY124" s="251"/>
      <c r="BZ124" s="251"/>
      <c r="CA124" s="251"/>
      <c r="CB124" s="250"/>
      <c r="CC124" s="252"/>
      <c r="CD124" s="253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57"/>
      <c r="CP124" s="2"/>
      <c r="CQ124" s="2"/>
      <c r="CR124" s="2"/>
      <c r="CS124" s="2"/>
      <c r="CT124" s="2"/>
      <c r="CU124" s="116" t="s">
        <v>161</v>
      </c>
      <c r="CV124" s="2"/>
      <c r="CW124" s="2"/>
      <c r="CX124" s="2"/>
      <c r="CY124" s="2"/>
      <c r="CZ124" s="2"/>
      <c r="DA124" s="2"/>
      <c r="DB124" s="2"/>
      <c r="DC124" s="2"/>
    </row>
    <row r="125" spans="1:107" s="30" customFormat="1" ht="15" customHeight="1" thickBot="1">
      <c r="A125" s="243" t="s">
        <v>298</v>
      </c>
      <c r="B125" s="246"/>
      <c r="C125" s="247"/>
      <c r="D125" s="247"/>
      <c r="E125" s="247"/>
      <c r="F125" s="247"/>
      <c r="G125" s="248"/>
      <c r="H125" s="249"/>
      <c r="I125" s="250"/>
      <c r="J125" s="206"/>
      <c r="K125" s="249"/>
      <c r="L125" s="251"/>
      <c r="M125" s="251"/>
      <c r="N125" s="251"/>
      <c r="O125" s="251"/>
      <c r="P125" s="251"/>
      <c r="Q125" s="252"/>
      <c r="R125" s="246"/>
      <c r="S125" s="247"/>
      <c r="T125" s="248"/>
      <c r="U125" s="249"/>
      <c r="V125" s="251"/>
      <c r="W125" s="250"/>
      <c r="X125" s="246"/>
      <c r="Y125" s="249"/>
      <c r="Z125" s="251"/>
      <c r="AA125" s="252"/>
      <c r="AB125" s="253"/>
      <c r="AC125" s="254"/>
      <c r="AD125" s="254"/>
      <c r="AE125" s="254"/>
      <c r="AF125" s="254"/>
      <c r="AG125" s="254"/>
      <c r="AH125" s="254"/>
      <c r="AI125" s="254"/>
      <c r="AJ125" s="254"/>
      <c r="AK125" s="255"/>
      <c r="AL125" s="249"/>
      <c r="AM125" s="251"/>
      <c r="AN125" s="251"/>
      <c r="AO125" s="251"/>
      <c r="AP125" s="251"/>
      <c r="AQ125" s="251"/>
      <c r="AR125" s="252"/>
      <c r="AS125" s="246"/>
      <c r="AT125" s="247"/>
      <c r="AU125" s="247"/>
      <c r="AV125" s="256"/>
      <c r="AW125" s="253"/>
      <c r="AX125" s="254"/>
      <c r="AY125" s="255"/>
      <c r="AZ125" s="253"/>
      <c r="BA125" s="254"/>
      <c r="BB125" s="255"/>
      <c r="BC125" s="253"/>
      <c r="BD125" s="254"/>
      <c r="BE125" s="255"/>
      <c r="BF125" s="253"/>
      <c r="BG125" s="254"/>
      <c r="BH125" s="255"/>
      <c r="BI125" s="253"/>
      <c r="BJ125" s="254"/>
      <c r="BK125" s="255"/>
      <c r="BL125" s="253"/>
      <c r="BM125" s="254"/>
      <c r="BN125" s="257"/>
      <c r="BO125" s="258"/>
      <c r="BP125" s="254"/>
      <c r="BQ125" s="255"/>
      <c r="BR125" s="253"/>
      <c r="BS125" s="255"/>
      <c r="BT125" s="216"/>
      <c r="BU125" s="223"/>
      <c r="BV125" s="259"/>
      <c r="BW125" s="251"/>
      <c r="BX125" s="251"/>
      <c r="BY125" s="251"/>
      <c r="BZ125" s="251"/>
      <c r="CA125" s="251"/>
      <c r="CB125" s="250"/>
      <c r="CC125" s="252"/>
      <c r="CD125" s="253"/>
      <c r="CE125" s="254"/>
      <c r="CF125" s="254"/>
      <c r="CG125" s="254"/>
      <c r="CH125" s="254"/>
      <c r="CI125" s="254"/>
      <c r="CJ125" s="254"/>
      <c r="CK125" s="254"/>
      <c r="CL125" s="254"/>
      <c r="CM125" s="254"/>
      <c r="CN125" s="254"/>
      <c r="CO125" s="257"/>
      <c r="CP125" s="2"/>
      <c r="CQ125" s="2"/>
      <c r="CR125" s="2"/>
      <c r="CS125" s="2"/>
      <c r="CT125" s="2"/>
      <c r="CU125" s="116" t="s">
        <v>161</v>
      </c>
      <c r="CV125" s="2"/>
      <c r="CW125" s="2"/>
      <c r="CX125" s="2"/>
      <c r="CY125" s="2"/>
      <c r="CZ125" s="2"/>
      <c r="DA125" s="2"/>
      <c r="DB125" s="2"/>
      <c r="DC125" s="2"/>
    </row>
    <row r="126" spans="1:107" s="30" customFormat="1" ht="15" customHeight="1" thickBot="1">
      <c r="A126" s="243" t="s">
        <v>299</v>
      </c>
      <c r="B126" s="246"/>
      <c r="C126" s="247"/>
      <c r="D126" s="247"/>
      <c r="E126" s="247"/>
      <c r="F126" s="247"/>
      <c r="G126" s="248"/>
      <c r="H126" s="249"/>
      <c r="I126" s="250"/>
      <c r="J126" s="206"/>
      <c r="K126" s="249"/>
      <c r="L126" s="251"/>
      <c r="M126" s="251"/>
      <c r="N126" s="251"/>
      <c r="O126" s="251"/>
      <c r="P126" s="251"/>
      <c r="Q126" s="252"/>
      <c r="R126" s="246"/>
      <c r="S126" s="247"/>
      <c r="T126" s="248"/>
      <c r="U126" s="249"/>
      <c r="V126" s="251"/>
      <c r="W126" s="250"/>
      <c r="X126" s="246"/>
      <c r="Y126" s="249"/>
      <c r="Z126" s="251"/>
      <c r="AA126" s="252"/>
      <c r="AB126" s="253"/>
      <c r="AC126" s="254"/>
      <c r="AD126" s="254"/>
      <c r="AE126" s="254"/>
      <c r="AF126" s="254"/>
      <c r="AG126" s="254"/>
      <c r="AH126" s="254"/>
      <c r="AI126" s="254"/>
      <c r="AJ126" s="254"/>
      <c r="AK126" s="255"/>
      <c r="AL126" s="249"/>
      <c r="AM126" s="251"/>
      <c r="AN126" s="251"/>
      <c r="AO126" s="251"/>
      <c r="AP126" s="251"/>
      <c r="AQ126" s="251"/>
      <c r="AR126" s="252"/>
      <c r="AS126" s="246"/>
      <c r="AT126" s="247"/>
      <c r="AU126" s="247"/>
      <c r="AV126" s="256"/>
      <c r="AW126" s="253"/>
      <c r="AX126" s="254"/>
      <c r="AY126" s="255"/>
      <c r="AZ126" s="253"/>
      <c r="BA126" s="254"/>
      <c r="BB126" s="255"/>
      <c r="BC126" s="253"/>
      <c r="BD126" s="254"/>
      <c r="BE126" s="255"/>
      <c r="BF126" s="253"/>
      <c r="BG126" s="254"/>
      <c r="BH126" s="255"/>
      <c r="BI126" s="253"/>
      <c r="BJ126" s="254"/>
      <c r="BK126" s="255"/>
      <c r="BL126" s="253"/>
      <c r="BM126" s="254"/>
      <c r="BN126" s="257"/>
      <c r="BO126" s="258"/>
      <c r="BP126" s="254"/>
      <c r="BQ126" s="255"/>
      <c r="BR126" s="253"/>
      <c r="BS126" s="255"/>
      <c r="BT126" s="216"/>
      <c r="BU126" s="223"/>
      <c r="BV126" s="259"/>
      <c r="BW126" s="251"/>
      <c r="BX126" s="251"/>
      <c r="BY126" s="251"/>
      <c r="BZ126" s="251"/>
      <c r="CA126" s="251"/>
      <c r="CB126" s="250"/>
      <c r="CC126" s="252"/>
      <c r="CD126" s="253"/>
      <c r="CE126" s="254"/>
      <c r="CF126" s="254"/>
      <c r="CG126" s="254"/>
      <c r="CH126" s="254"/>
      <c r="CI126" s="254"/>
      <c r="CJ126" s="254"/>
      <c r="CK126" s="254"/>
      <c r="CL126" s="254"/>
      <c r="CM126" s="254"/>
      <c r="CN126" s="254"/>
      <c r="CO126" s="257"/>
      <c r="CP126" s="2"/>
      <c r="CQ126" s="2"/>
      <c r="CR126" s="2"/>
      <c r="CS126" s="2"/>
      <c r="CT126" s="2"/>
      <c r="CU126" s="116" t="s">
        <v>161</v>
      </c>
      <c r="CV126" s="2"/>
      <c r="CW126" s="2"/>
      <c r="CX126" s="2"/>
      <c r="CY126" s="2"/>
      <c r="CZ126" s="2"/>
      <c r="DA126" s="2"/>
      <c r="DB126" s="2"/>
      <c r="DC126" s="2"/>
    </row>
    <row r="127" spans="1:99" s="2" customFormat="1" ht="15" customHeight="1" thickBot="1">
      <c r="A127" s="243" t="s">
        <v>309</v>
      </c>
      <c r="B127" s="246"/>
      <c r="C127" s="260"/>
      <c r="D127" s="260"/>
      <c r="E127" s="260"/>
      <c r="F127" s="260"/>
      <c r="G127" s="261"/>
      <c r="H127" s="249"/>
      <c r="I127" s="262"/>
      <c r="J127" s="206"/>
      <c r="K127" s="249"/>
      <c r="L127" s="259"/>
      <c r="M127" s="259"/>
      <c r="N127" s="259"/>
      <c r="O127" s="259"/>
      <c r="P127" s="259"/>
      <c r="Q127" s="252"/>
      <c r="R127" s="260"/>
      <c r="S127" s="260"/>
      <c r="T127" s="261"/>
      <c r="U127" s="249"/>
      <c r="V127" s="259"/>
      <c r="W127" s="262"/>
      <c r="X127" s="246"/>
      <c r="Y127" s="249"/>
      <c r="Z127" s="259"/>
      <c r="AA127" s="262"/>
      <c r="AB127" s="253"/>
      <c r="AC127" s="258"/>
      <c r="AD127" s="258"/>
      <c r="AE127" s="258"/>
      <c r="AF127" s="258"/>
      <c r="AG127" s="258"/>
      <c r="AH127" s="258"/>
      <c r="AI127" s="258"/>
      <c r="AJ127" s="258"/>
      <c r="AK127" s="263"/>
      <c r="AL127" s="249"/>
      <c r="AM127" s="259"/>
      <c r="AN127" s="259"/>
      <c r="AO127" s="259"/>
      <c r="AP127" s="259"/>
      <c r="AQ127" s="259"/>
      <c r="AR127" s="262"/>
      <c r="AS127" s="246"/>
      <c r="AT127" s="260"/>
      <c r="AU127" s="260"/>
      <c r="AV127" s="261"/>
      <c r="AW127" s="253"/>
      <c r="AX127" s="258"/>
      <c r="AY127" s="263"/>
      <c r="AZ127" s="253"/>
      <c r="BA127" s="258"/>
      <c r="BB127" s="263"/>
      <c r="BC127" s="253"/>
      <c r="BD127" s="258"/>
      <c r="BE127" s="263"/>
      <c r="BF127" s="253"/>
      <c r="BG127" s="258"/>
      <c r="BH127" s="263"/>
      <c r="BI127" s="253"/>
      <c r="BJ127" s="258"/>
      <c r="BK127" s="263"/>
      <c r="BL127" s="253"/>
      <c r="BM127" s="258"/>
      <c r="BN127" s="263"/>
      <c r="BO127" s="258"/>
      <c r="BP127" s="258"/>
      <c r="BQ127" s="263"/>
      <c r="BR127" s="253"/>
      <c r="BS127" s="263"/>
      <c r="BT127" s="253"/>
      <c r="BU127" s="263"/>
      <c r="BV127" s="259"/>
      <c r="BW127" s="259"/>
      <c r="BX127" s="259"/>
      <c r="BY127" s="259"/>
      <c r="BZ127" s="259"/>
      <c r="CA127" s="259"/>
      <c r="CB127" s="262"/>
      <c r="CC127" s="262"/>
      <c r="CD127" s="253"/>
      <c r="CE127" s="258"/>
      <c r="CF127" s="258"/>
      <c r="CG127" s="258"/>
      <c r="CH127" s="258"/>
      <c r="CI127" s="258"/>
      <c r="CJ127" s="258"/>
      <c r="CK127" s="258"/>
      <c r="CL127" s="258"/>
      <c r="CM127" s="258"/>
      <c r="CN127" s="258"/>
      <c r="CO127" s="264"/>
      <c r="CU127" s="116"/>
    </row>
    <row r="128" spans="1:99" s="2" customFormat="1" ht="15" customHeight="1" thickBot="1">
      <c r="A128" s="243" t="s">
        <v>310</v>
      </c>
      <c r="B128" s="246"/>
      <c r="C128" s="260"/>
      <c r="D128" s="260"/>
      <c r="E128" s="260"/>
      <c r="F128" s="260"/>
      <c r="G128" s="261"/>
      <c r="H128" s="249"/>
      <c r="I128" s="262"/>
      <c r="J128" s="206"/>
      <c r="K128" s="249"/>
      <c r="L128" s="259"/>
      <c r="M128" s="259"/>
      <c r="N128" s="259"/>
      <c r="O128" s="259"/>
      <c r="P128" s="259"/>
      <c r="Q128" s="252"/>
      <c r="R128" s="260"/>
      <c r="S128" s="260"/>
      <c r="T128" s="261"/>
      <c r="U128" s="249"/>
      <c r="V128" s="259"/>
      <c r="W128" s="262"/>
      <c r="X128" s="246"/>
      <c r="Y128" s="249"/>
      <c r="Z128" s="259"/>
      <c r="AA128" s="262"/>
      <c r="AB128" s="253"/>
      <c r="AC128" s="258"/>
      <c r="AD128" s="258"/>
      <c r="AE128" s="258"/>
      <c r="AF128" s="258"/>
      <c r="AG128" s="258"/>
      <c r="AH128" s="258"/>
      <c r="AI128" s="258"/>
      <c r="AJ128" s="258"/>
      <c r="AK128" s="263"/>
      <c r="AL128" s="249"/>
      <c r="AM128" s="259"/>
      <c r="AN128" s="259"/>
      <c r="AO128" s="259"/>
      <c r="AP128" s="259"/>
      <c r="AQ128" s="259"/>
      <c r="AR128" s="262"/>
      <c r="AS128" s="246"/>
      <c r="AT128" s="260"/>
      <c r="AU128" s="260"/>
      <c r="AV128" s="261"/>
      <c r="AW128" s="253"/>
      <c r="AX128" s="258"/>
      <c r="AY128" s="263"/>
      <c r="AZ128" s="253"/>
      <c r="BA128" s="258"/>
      <c r="BB128" s="263"/>
      <c r="BC128" s="253"/>
      <c r="BD128" s="258"/>
      <c r="BE128" s="263"/>
      <c r="BF128" s="253"/>
      <c r="BG128" s="258"/>
      <c r="BH128" s="263"/>
      <c r="BI128" s="253"/>
      <c r="BJ128" s="258"/>
      <c r="BK128" s="263"/>
      <c r="BL128" s="253"/>
      <c r="BM128" s="258"/>
      <c r="BN128" s="263"/>
      <c r="BO128" s="258"/>
      <c r="BP128" s="258"/>
      <c r="BQ128" s="263"/>
      <c r="BR128" s="253"/>
      <c r="BS128" s="263"/>
      <c r="BT128" s="253"/>
      <c r="BU128" s="263"/>
      <c r="BV128" s="259"/>
      <c r="BW128" s="259"/>
      <c r="BX128" s="259"/>
      <c r="BY128" s="259"/>
      <c r="BZ128" s="259"/>
      <c r="CA128" s="259"/>
      <c r="CB128" s="262"/>
      <c r="CC128" s="262"/>
      <c r="CD128" s="253"/>
      <c r="CE128" s="258"/>
      <c r="CF128" s="258"/>
      <c r="CG128" s="258"/>
      <c r="CH128" s="258"/>
      <c r="CI128" s="258"/>
      <c r="CJ128" s="258"/>
      <c r="CK128" s="258"/>
      <c r="CL128" s="258"/>
      <c r="CM128" s="258"/>
      <c r="CN128" s="258"/>
      <c r="CO128" s="264"/>
      <c r="CU128" s="116"/>
    </row>
    <row r="129" spans="1:99" s="2" customFormat="1" ht="15" customHeight="1" thickBot="1">
      <c r="A129" s="243" t="s">
        <v>311</v>
      </c>
      <c r="B129" s="246"/>
      <c r="C129" s="260"/>
      <c r="D129" s="260"/>
      <c r="E129" s="260"/>
      <c r="F129" s="260"/>
      <c r="G129" s="261"/>
      <c r="H129" s="249"/>
      <c r="I129" s="262"/>
      <c r="J129" s="206"/>
      <c r="K129" s="249"/>
      <c r="L129" s="259"/>
      <c r="M129" s="259"/>
      <c r="N129" s="259"/>
      <c r="O129" s="259"/>
      <c r="P129" s="259"/>
      <c r="Q129" s="252"/>
      <c r="R129" s="260"/>
      <c r="S129" s="260"/>
      <c r="T129" s="261"/>
      <c r="U129" s="249"/>
      <c r="V129" s="259"/>
      <c r="W129" s="262"/>
      <c r="X129" s="246"/>
      <c r="Y129" s="249"/>
      <c r="Z129" s="259"/>
      <c r="AA129" s="262"/>
      <c r="AB129" s="253"/>
      <c r="AC129" s="258"/>
      <c r="AD129" s="258"/>
      <c r="AE129" s="258"/>
      <c r="AF129" s="258"/>
      <c r="AG129" s="258"/>
      <c r="AH129" s="258"/>
      <c r="AI129" s="258"/>
      <c r="AJ129" s="258"/>
      <c r="AK129" s="263"/>
      <c r="AL129" s="249"/>
      <c r="AM129" s="259"/>
      <c r="AN129" s="259"/>
      <c r="AO129" s="259"/>
      <c r="AP129" s="259"/>
      <c r="AQ129" s="259"/>
      <c r="AR129" s="262"/>
      <c r="AS129" s="246"/>
      <c r="AT129" s="260"/>
      <c r="AU129" s="260"/>
      <c r="AV129" s="261"/>
      <c r="AW129" s="253"/>
      <c r="AX129" s="258"/>
      <c r="AY129" s="263"/>
      <c r="AZ129" s="253"/>
      <c r="BA129" s="258"/>
      <c r="BB129" s="263"/>
      <c r="BC129" s="253"/>
      <c r="BD129" s="258"/>
      <c r="BE129" s="263"/>
      <c r="BF129" s="253"/>
      <c r="BG129" s="258"/>
      <c r="BH129" s="263"/>
      <c r="BI129" s="253"/>
      <c r="BJ129" s="258"/>
      <c r="BK129" s="263"/>
      <c r="BL129" s="253"/>
      <c r="BM129" s="258"/>
      <c r="BN129" s="263"/>
      <c r="BO129" s="258"/>
      <c r="BP129" s="258"/>
      <c r="BQ129" s="263"/>
      <c r="BR129" s="253"/>
      <c r="BS129" s="263"/>
      <c r="BT129" s="253"/>
      <c r="BU129" s="263"/>
      <c r="BV129" s="259"/>
      <c r="BW129" s="259"/>
      <c r="BX129" s="259"/>
      <c r="BY129" s="259"/>
      <c r="BZ129" s="259"/>
      <c r="CA129" s="259"/>
      <c r="CB129" s="262"/>
      <c r="CC129" s="262"/>
      <c r="CD129" s="253"/>
      <c r="CE129" s="258"/>
      <c r="CF129" s="258"/>
      <c r="CG129" s="258"/>
      <c r="CH129" s="258"/>
      <c r="CI129" s="258"/>
      <c r="CJ129" s="258"/>
      <c r="CK129" s="258"/>
      <c r="CL129" s="258"/>
      <c r="CM129" s="258"/>
      <c r="CN129" s="258"/>
      <c r="CO129" s="264"/>
      <c r="CU129" s="116"/>
    </row>
    <row r="130" spans="1:99" s="2" customFormat="1" ht="15" customHeight="1" thickBot="1">
      <c r="A130" s="243" t="s">
        <v>312</v>
      </c>
      <c r="B130" s="246"/>
      <c r="C130" s="260"/>
      <c r="D130" s="260"/>
      <c r="E130" s="260"/>
      <c r="F130" s="260"/>
      <c r="G130" s="261"/>
      <c r="H130" s="249"/>
      <c r="I130" s="262"/>
      <c r="J130" s="206"/>
      <c r="K130" s="249"/>
      <c r="L130" s="259"/>
      <c r="M130" s="259"/>
      <c r="N130" s="259"/>
      <c r="O130" s="259"/>
      <c r="P130" s="259"/>
      <c r="Q130" s="252"/>
      <c r="R130" s="260"/>
      <c r="S130" s="260"/>
      <c r="T130" s="261"/>
      <c r="U130" s="249"/>
      <c r="V130" s="259"/>
      <c r="W130" s="262"/>
      <c r="X130" s="246"/>
      <c r="Y130" s="249"/>
      <c r="Z130" s="259"/>
      <c r="AA130" s="262"/>
      <c r="AB130" s="253"/>
      <c r="AC130" s="258"/>
      <c r="AD130" s="258"/>
      <c r="AE130" s="258"/>
      <c r="AF130" s="258"/>
      <c r="AG130" s="258"/>
      <c r="AH130" s="258"/>
      <c r="AI130" s="258"/>
      <c r="AJ130" s="258"/>
      <c r="AK130" s="263"/>
      <c r="AL130" s="249"/>
      <c r="AM130" s="259"/>
      <c r="AN130" s="259"/>
      <c r="AO130" s="259"/>
      <c r="AP130" s="259"/>
      <c r="AQ130" s="259"/>
      <c r="AR130" s="262"/>
      <c r="AS130" s="246"/>
      <c r="AT130" s="260"/>
      <c r="AU130" s="260"/>
      <c r="AV130" s="261"/>
      <c r="AW130" s="253"/>
      <c r="AX130" s="258"/>
      <c r="AY130" s="263"/>
      <c r="AZ130" s="253"/>
      <c r="BA130" s="258"/>
      <c r="BB130" s="263"/>
      <c r="BC130" s="253"/>
      <c r="BD130" s="258"/>
      <c r="BE130" s="263"/>
      <c r="BF130" s="253"/>
      <c r="BG130" s="258"/>
      <c r="BH130" s="263"/>
      <c r="BI130" s="253"/>
      <c r="BJ130" s="258"/>
      <c r="BK130" s="263"/>
      <c r="BL130" s="253"/>
      <c r="BM130" s="258"/>
      <c r="BN130" s="263"/>
      <c r="BO130" s="258"/>
      <c r="BP130" s="258"/>
      <c r="BQ130" s="263"/>
      <c r="BR130" s="253"/>
      <c r="BS130" s="263"/>
      <c r="BT130" s="253"/>
      <c r="BU130" s="263"/>
      <c r="BV130" s="259"/>
      <c r="BW130" s="259"/>
      <c r="BX130" s="259"/>
      <c r="BY130" s="259"/>
      <c r="BZ130" s="259"/>
      <c r="CA130" s="259"/>
      <c r="CB130" s="262"/>
      <c r="CC130" s="262"/>
      <c r="CD130" s="253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64"/>
      <c r="CU130" s="116"/>
    </row>
    <row r="131" spans="1:99" s="2" customFormat="1" ht="15" customHeight="1" thickBot="1">
      <c r="A131" s="243" t="s">
        <v>313</v>
      </c>
      <c r="B131" s="246"/>
      <c r="C131" s="260"/>
      <c r="D131" s="260"/>
      <c r="E131" s="260"/>
      <c r="F131" s="260"/>
      <c r="G131" s="261"/>
      <c r="H131" s="249"/>
      <c r="I131" s="262"/>
      <c r="J131" s="206"/>
      <c r="K131" s="249"/>
      <c r="L131" s="259"/>
      <c r="M131" s="259"/>
      <c r="N131" s="259"/>
      <c r="O131" s="259"/>
      <c r="P131" s="259"/>
      <c r="Q131" s="252"/>
      <c r="R131" s="260"/>
      <c r="S131" s="260"/>
      <c r="T131" s="261"/>
      <c r="U131" s="249"/>
      <c r="V131" s="259"/>
      <c r="W131" s="262"/>
      <c r="X131" s="246"/>
      <c r="Y131" s="249"/>
      <c r="Z131" s="259"/>
      <c r="AA131" s="262"/>
      <c r="AB131" s="253"/>
      <c r="AC131" s="258"/>
      <c r="AD131" s="258"/>
      <c r="AE131" s="258"/>
      <c r="AF131" s="258"/>
      <c r="AG131" s="258"/>
      <c r="AH131" s="258"/>
      <c r="AI131" s="258"/>
      <c r="AJ131" s="258"/>
      <c r="AK131" s="263"/>
      <c r="AL131" s="249"/>
      <c r="AM131" s="259"/>
      <c r="AN131" s="259"/>
      <c r="AO131" s="259"/>
      <c r="AP131" s="259"/>
      <c r="AQ131" s="259"/>
      <c r="AR131" s="262"/>
      <c r="AS131" s="246"/>
      <c r="AT131" s="260"/>
      <c r="AU131" s="260"/>
      <c r="AV131" s="261"/>
      <c r="AW131" s="253"/>
      <c r="AX131" s="258"/>
      <c r="AY131" s="263"/>
      <c r="AZ131" s="253"/>
      <c r="BA131" s="258"/>
      <c r="BB131" s="263"/>
      <c r="BC131" s="253"/>
      <c r="BD131" s="258"/>
      <c r="BE131" s="263"/>
      <c r="BF131" s="253"/>
      <c r="BG131" s="258"/>
      <c r="BH131" s="263"/>
      <c r="BI131" s="253"/>
      <c r="BJ131" s="258"/>
      <c r="BK131" s="263"/>
      <c r="BL131" s="253"/>
      <c r="BM131" s="258"/>
      <c r="BN131" s="263"/>
      <c r="BO131" s="258"/>
      <c r="BP131" s="258"/>
      <c r="BQ131" s="263"/>
      <c r="BR131" s="253"/>
      <c r="BS131" s="263"/>
      <c r="BT131" s="253"/>
      <c r="BU131" s="263"/>
      <c r="BV131" s="259"/>
      <c r="BW131" s="259"/>
      <c r="BX131" s="259"/>
      <c r="BY131" s="259"/>
      <c r="BZ131" s="259"/>
      <c r="CA131" s="259"/>
      <c r="CB131" s="262"/>
      <c r="CC131" s="262"/>
      <c r="CD131" s="253"/>
      <c r="CE131" s="258"/>
      <c r="CF131" s="258"/>
      <c r="CG131" s="258"/>
      <c r="CH131" s="258"/>
      <c r="CI131" s="258"/>
      <c r="CJ131" s="258"/>
      <c r="CK131" s="258"/>
      <c r="CL131" s="258"/>
      <c r="CM131" s="258"/>
      <c r="CN131" s="258"/>
      <c r="CO131" s="264"/>
      <c r="CU131" s="116"/>
    </row>
    <row r="132" spans="1:99" s="2" customFormat="1" ht="15" customHeight="1" thickBot="1">
      <c r="A132" s="243" t="s">
        <v>314</v>
      </c>
      <c r="B132" s="246"/>
      <c r="C132" s="260"/>
      <c r="D132" s="260"/>
      <c r="E132" s="260"/>
      <c r="F132" s="260"/>
      <c r="G132" s="261"/>
      <c r="H132" s="249"/>
      <c r="I132" s="262"/>
      <c r="J132" s="206"/>
      <c r="K132" s="249"/>
      <c r="L132" s="259"/>
      <c r="M132" s="259"/>
      <c r="N132" s="259"/>
      <c r="O132" s="259"/>
      <c r="P132" s="259"/>
      <c r="Q132" s="252"/>
      <c r="R132" s="260"/>
      <c r="S132" s="260"/>
      <c r="T132" s="261"/>
      <c r="U132" s="249"/>
      <c r="V132" s="259"/>
      <c r="W132" s="262"/>
      <c r="X132" s="246"/>
      <c r="Y132" s="249"/>
      <c r="Z132" s="259"/>
      <c r="AA132" s="262"/>
      <c r="AB132" s="253"/>
      <c r="AC132" s="258"/>
      <c r="AD132" s="258"/>
      <c r="AE132" s="258"/>
      <c r="AF132" s="258"/>
      <c r="AG132" s="258"/>
      <c r="AH132" s="258"/>
      <c r="AI132" s="258"/>
      <c r="AJ132" s="258"/>
      <c r="AK132" s="263"/>
      <c r="AL132" s="249"/>
      <c r="AM132" s="259"/>
      <c r="AN132" s="259"/>
      <c r="AO132" s="259"/>
      <c r="AP132" s="259"/>
      <c r="AQ132" s="259"/>
      <c r="AR132" s="262"/>
      <c r="AS132" s="246"/>
      <c r="AT132" s="260"/>
      <c r="AU132" s="260"/>
      <c r="AV132" s="261"/>
      <c r="AW132" s="253"/>
      <c r="AX132" s="258"/>
      <c r="AY132" s="263"/>
      <c r="AZ132" s="253"/>
      <c r="BA132" s="258"/>
      <c r="BB132" s="263"/>
      <c r="BC132" s="253"/>
      <c r="BD132" s="258"/>
      <c r="BE132" s="263"/>
      <c r="BF132" s="253"/>
      <c r="BG132" s="258"/>
      <c r="BH132" s="263"/>
      <c r="BI132" s="253"/>
      <c r="BJ132" s="258"/>
      <c r="BK132" s="263"/>
      <c r="BL132" s="253"/>
      <c r="BM132" s="258"/>
      <c r="BN132" s="263"/>
      <c r="BO132" s="258"/>
      <c r="BP132" s="258"/>
      <c r="BQ132" s="263"/>
      <c r="BR132" s="253"/>
      <c r="BS132" s="263"/>
      <c r="BT132" s="253"/>
      <c r="BU132" s="263"/>
      <c r="BV132" s="259"/>
      <c r="BW132" s="259"/>
      <c r="BX132" s="259"/>
      <c r="BY132" s="259"/>
      <c r="BZ132" s="259"/>
      <c r="CA132" s="259"/>
      <c r="CB132" s="262"/>
      <c r="CC132" s="262"/>
      <c r="CD132" s="253"/>
      <c r="CE132" s="258"/>
      <c r="CF132" s="258"/>
      <c r="CG132" s="258"/>
      <c r="CH132" s="258"/>
      <c r="CI132" s="258"/>
      <c r="CJ132" s="258"/>
      <c r="CK132" s="258"/>
      <c r="CL132" s="258"/>
      <c r="CM132" s="258"/>
      <c r="CN132" s="258"/>
      <c r="CO132" s="264"/>
      <c r="CU132" s="116"/>
    </row>
    <row r="133" spans="1:99" s="2" customFormat="1" ht="15" customHeight="1" thickBot="1">
      <c r="A133" s="243" t="s">
        <v>315</v>
      </c>
      <c r="B133" s="246"/>
      <c r="C133" s="260"/>
      <c r="D133" s="260"/>
      <c r="E133" s="260"/>
      <c r="F133" s="260"/>
      <c r="G133" s="261"/>
      <c r="H133" s="249"/>
      <c r="I133" s="262"/>
      <c r="J133" s="206"/>
      <c r="K133" s="249"/>
      <c r="L133" s="259"/>
      <c r="M133" s="259"/>
      <c r="N133" s="259"/>
      <c r="O133" s="259"/>
      <c r="P133" s="259"/>
      <c r="Q133" s="252"/>
      <c r="R133" s="260"/>
      <c r="S133" s="260"/>
      <c r="T133" s="261"/>
      <c r="U133" s="249"/>
      <c r="V133" s="259"/>
      <c r="W133" s="262"/>
      <c r="X133" s="246"/>
      <c r="Y133" s="249"/>
      <c r="Z133" s="259"/>
      <c r="AA133" s="262"/>
      <c r="AB133" s="253"/>
      <c r="AC133" s="258"/>
      <c r="AD133" s="258"/>
      <c r="AE133" s="258"/>
      <c r="AF133" s="258"/>
      <c r="AG133" s="258"/>
      <c r="AH133" s="258"/>
      <c r="AI133" s="258"/>
      <c r="AJ133" s="258"/>
      <c r="AK133" s="263"/>
      <c r="AL133" s="249"/>
      <c r="AM133" s="259"/>
      <c r="AN133" s="259"/>
      <c r="AO133" s="259"/>
      <c r="AP133" s="259"/>
      <c r="AQ133" s="259"/>
      <c r="AR133" s="262"/>
      <c r="AS133" s="246"/>
      <c r="AT133" s="260"/>
      <c r="AU133" s="260"/>
      <c r="AV133" s="261"/>
      <c r="AW133" s="253"/>
      <c r="AX133" s="258"/>
      <c r="AY133" s="263"/>
      <c r="AZ133" s="253"/>
      <c r="BA133" s="258"/>
      <c r="BB133" s="263"/>
      <c r="BC133" s="253"/>
      <c r="BD133" s="258"/>
      <c r="BE133" s="263"/>
      <c r="BF133" s="253"/>
      <c r="BG133" s="258"/>
      <c r="BH133" s="263"/>
      <c r="BI133" s="253"/>
      <c r="BJ133" s="258"/>
      <c r="BK133" s="263"/>
      <c r="BL133" s="253"/>
      <c r="BM133" s="258"/>
      <c r="BN133" s="263"/>
      <c r="BO133" s="258"/>
      <c r="BP133" s="258"/>
      <c r="BQ133" s="263"/>
      <c r="BR133" s="253"/>
      <c r="BS133" s="263"/>
      <c r="BT133" s="253"/>
      <c r="BU133" s="263"/>
      <c r="BV133" s="259"/>
      <c r="BW133" s="259"/>
      <c r="BX133" s="259"/>
      <c r="BY133" s="259"/>
      <c r="BZ133" s="259"/>
      <c r="CA133" s="259"/>
      <c r="CB133" s="262"/>
      <c r="CC133" s="262"/>
      <c r="CD133" s="253"/>
      <c r="CE133" s="258"/>
      <c r="CF133" s="258"/>
      <c r="CG133" s="258"/>
      <c r="CH133" s="258"/>
      <c r="CI133" s="258"/>
      <c r="CJ133" s="258"/>
      <c r="CK133" s="258"/>
      <c r="CL133" s="258"/>
      <c r="CM133" s="258"/>
      <c r="CN133" s="258"/>
      <c r="CO133" s="264"/>
      <c r="CU133" s="116"/>
    </row>
    <row r="134" spans="1:99" s="2" customFormat="1" ht="15" customHeight="1" thickBot="1">
      <c r="A134" s="243" t="s">
        <v>316</v>
      </c>
      <c r="B134" s="246"/>
      <c r="C134" s="260"/>
      <c r="D134" s="260"/>
      <c r="E134" s="260"/>
      <c r="F134" s="260"/>
      <c r="G134" s="261"/>
      <c r="H134" s="249"/>
      <c r="I134" s="262"/>
      <c r="J134" s="206"/>
      <c r="K134" s="249"/>
      <c r="L134" s="259"/>
      <c r="M134" s="259"/>
      <c r="N134" s="259"/>
      <c r="O134" s="259"/>
      <c r="P134" s="259"/>
      <c r="Q134" s="252"/>
      <c r="R134" s="260"/>
      <c r="S134" s="260"/>
      <c r="T134" s="261"/>
      <c r="U134" s="249"/>
      <c r="V134" s="259"/>
      <c r="W134" s="262"/>
      <c r="X134" s="246"/>
      <c r="Y134" s="249"/>
      <c r="Z134" s="259"/>
      <c r="AA134" s="262"/>
      <c r="AB134" s="253"/>
      <c r="AC134" s="258"/>
      <c r="AD134" s="258"/>
      <c r="AE134" s="258"/>
      <c r="AF134" s="258"/>
      <c r="AG134" s="258"/>
      <c r="AH134" s="258"/>
      <c r="AI134" s="258"/>
      <c r="AJ134" s="258"/>
      <c r="AK134" s="263"/>
      <c r="AL134" s="249"/>
      <c r="AM134" s="259"/>
      <c r="AN134" s="259"/>
      <c r="AO134" s="259"/>
      <c r="AP134" s="259"/>
      <c r="AQ134" s="259"/>
      <c r="AR134" s="262"/>
      <c r="AS134" s="246"/>
      <c r="AT134" s="260"/>
      <c r="AU134" s="260"/>
      <c r="AV134" s="261"/>
      <c r="AW134" s="253"/>
      <c r="AX134" s="258"/>
      <c r="AY134" s="263"/>
      <c r="AZ134" s="253"/>
      <c r="BA134" s="258"/>
      <c r="BB134" s="263"/>
      <c r="BC134" s="253"/>
      <c r="BD134" s="258"/>
      <c r="BE134" s="263"/>
      <c r="BF134" s="253"/>
      <c r="BG134" s="258"/>
      <c r="BH134" s="263"/>
      <c r="BI134" s="253"/>
      <c r="BJ134" s="258"/>
      <c r="BK134" s="263"/>
      <c r="BL134" s="253"/>
      <c r="BM134" s="258"/>
      <c r="BN134" s="263"/>
      <c r="BO134" s="258"/>
      <c r="BP134" s="258"/>
      <c r="BQ134" s="263"/>
      <c r="BR134" s="253"/>
      <c r="BS134" s="263"/>
      <c r="BT134" s="253"/>
      <c r="BU134" s="263"/>
      <c r="BV134" s="259"/>
      <c r="BW134" s="259"/>
      <c r="BX134" s="259"/>
      <c r="BY134" s="259"/>
      <c r="BZ134" s="259"/>
      <c r="CA134" s="259"/>
      <c r="CB134" s="262"/>
      <c r="CC134" s="262"/>
      <c r="CD134" s="253"/>
      <c r="CE134" s="258"/>
      <c r="CF134" s="258"/>
      <c r="CG134" s="258"/>
      <c r="CH134" s="258"/>
      <c r="CI134" s="258"/>
      <c r="CJ134" s="258"/>
      <c r="CK134" s="258"/>
      <c r="CL134" s="258"/>
      <c r="CM134" s="258"/>
      <c r="CN134" s="258"/>
      <c r="CO134" s="264"/>
      <c r="CU134" s="116"/>
    </row>
    <row r="135" spans="1:99" s="2" customFormat="1" ht="15" customHeight="1" thickBot="1">
      <c r="A135" s="243" t="s">
        <v>317</v>
      </c>
      <c r="B135" s="246"/>
      <c r="C135" s="260"/>
      <c r="D135" s="260"/>
      <c r="E135" s="260"/>
      <c r="F135" s="260"/>
      <c r="G135" s="261"/>
      <c r="H135" s="249"/>
      <c r="I135" s="262"/>
      <c r="J135" s="206"/>
      <c r="K135" s="249"/>
      <c r="L135" s="259"/>
      <c r="M135" s="259"/>
      <c r="N135" s="259"/>
      <c r="O135" s="259"/>
      <c r="P135" s="259"/>
      <c r="Q135" s="252"/>
      <c r="R135" s="260"/>
      <c r="S135" s="260"/>
      <c r="T135" s="261"/>
      <c r="U135" s="249"/>
      <c r="V135" s="259"/>
      <c r="W135" s="262"/>
      <c r="X135" s="246"/>
      <c r="Y135" s="249"/>
      <c r="Z135" s="259"/>
      <c r="AA135" s="262"/>
      <c r="AB135" s="253"/>
      <c r="AC135" s="258"/>
      <c r="AD135" s="258"/>
      <c r="AE135" s="258"/>
      <c r="AF135" s="258"/>
      <c r="AG135" s="258"/>
      <c r="AH135" s="258"/>
      <c r="AI135" s="258"/>
      <c r="AJ135" s="258"/>
      <c r="AK135" s="263"/>
      <c r="AL135" s="249"/>
      <c r="AM135" s="259"/>
      <c r="AN135" s="259"/>
      <c r="AO135" s="259"/>
      <c r="AP135" s="259"/>
      <c r="AQ135" s="259"/>
      <c r="AR135" s="262"/>
      <c r="AS135" s="246"/>
      <c r="AT135" s="260"/>
      <c r="AU135" s="260"/>
      <c r="AV135" s="261"/>
      <c r="AW135" s="253"/>
      <c r="AX135" s="258"/>
      <c r="AY135" s="263"/>
      <c r="AZ135" s="253"/>
      <c r="BA135" s="258"/>
      <c r="BB135" s="263"/>
      <c r="BC135" s="253"/>
      <c r="BD135" s="258"/>
      <c r="BE135" s="263"/>
      <c r="BF135" s="253"/>
      <c r="BG135" s="258"/>
      <c r="BH135" s="263"/>
      <c r="BI135" s="253"/>
      <c r="BJ135" s="258"/>
      <c r="BK135" s="263"/>
      <c r="BL135" s="253"/>
      <c r="BM135" s="258"/>
      <c r="BN135" s="263"/>
      <c r="BO135" s="258"/>
      <c r="BP135" s="258"/>
      <c r="BQ135" s="263"/>
      <c r="BR135" s="253"/>
      <c r="BS135" s="263"/>
      <c r="BT135" s="253"/>
      <c r="BU135" s="263"/>
      <c r="BV135" s="259"/>
      <c r="BW135" s="259"/>
      <c r="BX135" s="259"/>
      <c r="BY135" s="259"/>
      <c r="BZ135" s="259"/>
      <c r="CA135" s="259"/>
      <c r="CB135" s="262"/>
      <c r="CC135" s="262"/>
      <c r="CD135" s="253"/>
      <c r="CE135" s="258"/>
      <c r="CF135" s="258"/>
      <c r="CG135" s="258"/>
      <c r="CH135" s="258"/>
      <c r="CI135" s="258"/>
      <c r="CJ135" s="258"/>
      <c r="CK135" s="258"/>
      <c r="CL135" s="258"/>
      <c r="CM135" s="258"/>
      <c r="CN135" s="258"/>
      <c r="CO135" s="264"/>
      <c r="CU135" s="116"/>
    </row>
    <row r="136" spans="1:99" s="2" customFormat="1" ht="15" customHeight="1" thickBot="1">
      <c r="A136" s="243" t="s">
        <v>318</v>
      </c>
      <c r="B136" s="246"/>
      <c r="C136" s="260"/>
      <c r="D136" s="260"/>
      <c r="E136" s="260"/>
      <c r="F136" s="260"/>
      <c r="G136" s="261"/>
      <c r="H136" s="249"/>
      <c r="I136" s="262"/>
      <c r="J136" s="206"/>
      <c r="K136" s="249"/>
      <c r="L136" s="259"/>
      <c r="M136" s="259"/>
      <c r="N136" s="259"/>
      <c r="O136" s="259"/>
      <c r="P136" s="259"/>
      <c r="Q136" s="252"/>
      <c r="R136" s="260"/>
      <c r="S136" s="260"/>
      <c r="T136" s="261"/>
      <c r="U136" s="249"/>
      <c r="V136" s="259"/>
      <c r="W136" s="262"/>
      <c r="X136" s="246"/>
      <c r="Y136" s="249"/>
      <c r="Z136" s="259"/>
      <c r="AA136" s="262"/>
      <c r="AB136" s="253"/>
      <c r="AC136" s="258"/>
      <c r="AD136" s="258"/>
      <c r="AE136" s="258"/>
      <c r="AF136" s="258"/>
      <c r="AG136" s="258"/>
      <c r="AH136" s="258"/>
      <c r="AI136" s="258"/>
      <c r="AJ136" s="258"/>
      <c r="AK136" s="263"/>
      <c r="AL136" s="249"/>
      <c r="AM136" s="259"/>
      <c r="AN136" s="259"/>
      <c r="AO136" s="259"/>
      <c r="AP136" s="259"/>
      <c r="AQ136" s="259"/>
      <c r="AR136" s="262"/>
      <c r="AS136" s="246"/>
      <c r="AT136" s="260"/>
      <c r="AU136" s="260"/>
      <c r="AV136" s="261"/>
      <c r="AW136" s="253"/>
      <c r="AX136" s="258"/>
      <c r="AY136" s="263"/>
      <c r="AZ136" s="253"/>
      <c r="BA136" s="258"/>
      <c r="BB136" s="263"/>
      <c r="BC136" s="253"/>
      <c r="BD136" s="258"/>
      <c r="BE136" s="263"/>
      <c r="BF136" s="253"/>
      <c r="BG136" s="258"/>
      <c r="BH136" s="263"/>
      <c r="BI136" s="253"/>
      <c r="BJ136" s="258"/>
      <c r="BK136" s="263"/>
      <c r="BL136" s="253"/>
      <c r="BM136" s="258"/>
      <c r="BN136" s="263"/>
      <c r="BO136" s="258"/>
      <c r="BP136" s="258"/>
      <c r="BQ136" s="263"/>
      <c r="BR136" s="253"/>
      <c r="BS136" s="263"/>
      <c r="BT136" s="253"/>
      <c r="BU136" s="263"/>
      <c r="BV136" s="259"/>
      <c r="BW136" s="259"/>
      <c r="BX136" s="259"/>
      <c r="BY136" s="259"/>
      <c r="BZ136" s="259"/>
      <c r="CA136" s="259"/>
      <c r="CB136" s="262"/>
      <c r="CC136" s="262"/>
      <c r="CD136" s="253"/>
      <c r="CE136" s="258"/>
      <c r="CF136" s="258"/>
      <c r="CG136" s="258"/>
      <c r="CH136" s="258"/>
      <c r="CI136" s="258"/>
      <c r="CJ136" s="258"/>
      <c r="CK136" s="258"/>
      <c r="CL136" s="258"/>
      <c r="CM136" s="258"/>
      <c r="CN136" s="258"/>
      <c r="CO136" s="264"/>
      <c r="CU136" s="116"/>
    </row>
    <row r="137" spans="1:99" s="2" customFormat="1" ht="15" customHeight="1" thickBot="1">
      <c r="A137" s="243" t="s">
        <v>319</v>
      </c>
      <c r="B137" s="246"/>
      <c r="C137" s="260"/>
      <c r="D137" s="260"/>
      <c r="E137" s="260"/>
      <c r="F137" s="260"/>
      <c r="G137" s="261"/>
      <c r="H137" s="249"/>
      <c r="I137" s="262"/>
      <c r="J137" s="206"/>
      <c r="K137" s="249"/>
      <c r="L137" s="259"/>
      <c r="M137" s="259"/>
      <c r="N137" s="259"/>
      <c r="O137" s="259"/>
      <c r="P137" s="259"/>
      <c r="Q137" s="252"/>
      <c r="R137" s="260"/>
      <c r="S137" s="260"/>
      <c r="T137" s="261"/>
      <c r="U137" s="249"/>
      <c r="V137" s="259"/>
      <c r="W137" s="262"/>
      <c r="X137" s="246"/>
      <c r="Y137" s="249"/>
      <c r="Z137" s="259"/>
      <c r="AA137" s="262"/>
      <c r="AB137" s="253"/>
      <c r="AC137" s="258"/>
      <c r="AD137" s="258"/>
      <c r="AE137" s="258"/>
      <c r="AF137" s="258"/>
      <c r="AG137" s="258"/>
      <c r="AH137" s="258"/>
      <c r="AI137" s="258"/>
      <c r="AJ137" s="258"/>
      <c r="AK137" s="263"/>
      <c r="AL137" s="249"/>
      <c r="AM137" s="259"/>
      <c r="AN137" s="259"/>
      <c r="AO137" s="259"/>
      <c r="AP137" s="259"/>
      <c r="AQ137" s="259"/>
      <c r="AR137" s="262"/>
      <c r="AS137" s="246"/>
      <c r="AT137" s="260"/>
      <c r="AU137" s="260"/>
      <c r="AV137" s="261"/>
      <c r="AW137" s="253"/>
      <c r="AX137" s="258"/>
      <c r="AY137" s="263"/>
      <c r="AZ137" s="253"/>
      <c r="BA137" s="258"/>
      <c r="BB137" s="263"/>
      <c r="BC137" s="253"/>
      <c r="BD137" s="258"/>
      <c r="BE137" s="263"/>
      <c r="BF137" s="253"/>
      <c r="BG137" s="258"/>
      <c r="BH137" s="263"/>
      <c r="BI137" s="253"/>
      <c r="BJ137" s="258"/>
      <c r="BK137" s="263"/>
      <c r="BL137" s="253"/>
      <c r="BM137" s="258"/>
      <c r="BN137" s="263"/>
      <c r="BO137" s="258"/>
      <c r="BP137" s="258"/>
      <c r="BQ137" s="263"/>
      <c r="BR137" s="253"/>
      <c r="BS137" s="263"/>
      <c r="BT137" s="253"/>
      <c r="BU137" s="263"/>
      <c r="BV137" s="259"/>
      <c r="BW137" s="259"/>
      <c r="BX137" s="259"/>
      <c r="BY137" s="259"/>
      <c r="BZ137" s="259"/>
      <c r="CA137" s="259"/>
      <c r="CB137" s="262"/>
      <c r="CC137" s="262"/>
      <c r="CD137" s="253"/>
      <c r="CE137" s="258"/>
      <c r="CF137" s="258"/>
      <c r="CG137" s="258"/>
      <c r="CH137" s="258"/>
      <c r="CI137" s="258"/>
      <c r="CJ137" s="258"/>
      <c r="CK137" s="258"/>
      <c r="CL137" s="258"/>
      <c r="CM137" s="258"/>
      <c r="CN137" s="258"/>
      <c r="CO137" s="264"/>
      <c r="CU137" s="116"/>
    </row>
    <row r="138" spans="1:99" s="2" customFormat="1" ht="15" customHeight="1" thickBot="1">
      <c r="A138" s="243" t="s">
        <v>320</v>
      </c>
      <c r="B138" s="246"/>
      <c r="C138" s="260"/>
      <c r="D138" s="260"/>
      <c r="E138" s="260"/>
      <c r="F138" s="260"/>
      <c r="G138" s="261"/>
      <c r="H138" s="249"/>
      <c r="I138" s="262"/>
      <c r="J138" s="206"/>
      <c r="K138" s="249"/>
      <c r="L138" s="259"/>
      <c r="M138" s="259"/>
      <c r="N138" s="259"/>
      <c r="O138" s="259"/>
      <c r="P138" s="259"/>
      <c r="Q138" s="252"/>
      <c r="R138" s="260"/>
      <c r="S138" s="260"/>
      <c r="T138" s="261"/>
      <c r="U138" s="249"/>
      <c r="V138" s="259"/>
      <c r="W138" s="262"/>
      <c r="X138" s="246"/>
      <c r="Y138" s="249"/>
      <c r="Z138" s="259"/>
      <c r="AA138" s="262"/>
      <c r="AB138" s="253"/>
      <c r="AC138" s="258"/>
      <c r="AD138" s="258"/>
      <c r="AE138" s="258"/>
      <c r="AF138" s="258"/>
      <c r="AG138" s="258"/>
      <c r="AH138" s="258"/>
      <c r="AI138" s="258"/>
      <c r="AJ138" s="258"/>
      <c r="AK138" s="263"/>
      <c r="AL138" s="249"/>
      <c r="AM138" s="259"/>
      <c r="AN138" s="259"/>
      <c r="AO138" s="259"/>
      <c r="AP138" s="259"/>
      <c r="AQ138" s="259"/>
      <c r="AR138" s="262"/>
      <c r="AS138" s="246"/>
      <c r="AT138" s="260"/>
      <c r="AU138" s="260"/>
      <c r="AV138" s="261"/>
      <c r="AW138" s="253"/>
      <c r="AX138" s="258"/>
      <c r="AY138" s="263"/>
      <c r="AZ138" s="253"/>
      <c r="BA138" s="258"/>
      <c r="BB138" s="263"/>
      <c r="BC138" s="253"/>
      <c r="BD138" s="258"/>
      <c r="BE138" s="263"/>
      <c r="BF138" s="253"/>
      <c r="BG138" s="258"/>
      <c r="BH138" s="263"/>
      <c r="BI138" s="253"/>
      <c r="BJ138" s="258"/>
      <c r="BK138" s="263"/>
      <c r="BL138" s="253"/>
      <c r="BM138" s="258"/>
      <c r="BN138" s="263"/>
      <c r="BO138" s="258"/>
      <c r="BP138" s="258"/>
      <c r="BQ138" s="263"/>
      <c r="BR138" s="253"/>
      <c r="BS138" s="263"/>
      <c r="BT138" s="253"/>
      <c r="BU138" s="263"/>
      <c r="BV138" s="259"/>
      <c r="BW138" s="259"/>
      <c r="BX138" s="259"/>
      <c r="BY138" s="259"/>
      <c r="BZ138" s="259"/>
      <c r="CA138" s="259"/>
      <c r="CB138" s="262"/>
      <c r="CC138" s="262"/>
      <c r="CD138" s="253"/>
      <c r="CE138" s="258"/>
      <c r="CF138" s="258"/>
      <c r="CG138" s="258"/>
      <c r="CH138" s="258"/>
      <c r="CI138" s="258"/>
      <c r="CJ138" s="258"/>
      <c r="CK138" s="258"/>
      <c r="CL138" s="258"/>
      <c r="CM138" s="258"/>
      <c r="CN138" s="258"/>
      <c r="CO138" s="264"/>
      <c r="CU138" s="116"/>
    </row>
    <row r="139" spans="1:99" s="2" customFormat="1" ht="15" customHeight="1" thickBot="1">
      <c r="A139" s="243" t="s">
        <v>321</v>
      </c>
      <c r="B139" s="246"/>
      <c r="C139" s="260"/>
      <c r="D139" s="260"/>
      <c r="E139" s="260"/>
      <c r="F139" s="260"/>
      <c r="G139" s="261"/>
      <c r="H139" s="249"/>
      <c r="I139" s="262"/>
      <c r="J139" s="206"/>
      <c r="K139" s="249"/>
      <c r="L139" s="259"/>
      <c r="M139" s="259"/>
      <c r="N139" s="259"/>
      <c r="O139" s="259"/>
      <c r="P139" s="259"/>
      <c r="Q139" s="252"/>
      <c r="R139" s="260"/>
      <c r="S139" s="260"/>
      <c r="T139" s="261"/>
      <c r="U139" s="249"/>
      <c r="V139" s="259"/>
      <c r="W139" s="262"/>
      <c r="X139" s="246"/>
      <c r="Y139" s="249"/>
      <c r="Z139" s="259"/>
      <c r="AA139" s="262"/>
      <c r="AB139" s="253"/>
      <c r="AC139" s="258"/>
      <c r="AD139" s="258"/>
      <c r="AE139" s="258"/>
      <c r="AF139" s="258"/>
      <c r="AG139" s="258"/>
      <c r="AH139" s="258"/>
      <c r="AI139" s="258"/>
      <c r="AJ139" s="258"/>
      <c r="AK139" s="263"/>
      <c r="AL139" s="249"/>
      <c r="AM139" s="259"/>
      <c r="AN139" s="259"/>
      <c r="AO139" s="259"/>
      <c r="AP139" s="259"/>
      <c r="AQ139" s="259"/>
      <c r="AR139" s="262"/>
      <c r="AS139" s="246"/>
      <c r="AT139" s="260"/>
      <c r="AU139" s="260"/>
      <c r="AV139" s="261"/>
      <c r="AW139" s="253"/>
      <c r="AX139" s="258"/>
      <c r="AY139" s="263"/>
      <c r="AZ139" s="253"/>
      <c r="BA139" s="258"/>
      <c r="BB139" s="263"/>
      <c r="BC139" s="253"/>
      <c r="BD139" s="258"/>
      <c r="BE139" s="263"/>
      <c r="BF139" s="253"/>
      <c r="BG139" s="258"/>
      <c r="BH139" s="263"/>
      <c r="BI139" s="253"/>
      <c r="BJ139" s="258"/>
      <c r="BK139" s="263"/>
      <c r="BL139" s="253"/>
      <c r="BM139" s="258"/>
      <c r="BN139" s="263"/>
      <c r="BO139" s="258"/>
      <c r="BP139" s="258"/>
      <c r="BQ139" s="263"/>
      <c r="BR139" s="253"/>
      <c r="BS139" s="263"/>
      <c r="BT139" s="253"/>
      <c r="BU139" s="263"/>
      <c r="BV139" s="259"/>
      <c r="BW139" s="259"/>
      <c r="BX139" s="259"/>
      <c r="BY139" s="259"/>
      <c r="BZ139" s="259"/>
      <c r="CA139" s="259"/>
      <c r="CB139" s="262"/>
      <c r="CC139" s="262"/>
      <c r="CD139" s="253"/>
      <c r="CE139" s="258"/>
      <c r="CF139" s="258"/>
      <c r="CG139" s="258"/>
      <c r="CH139" s="258"/>
      <c r="CI139" s="258"/>
      <c r="CJ139" s="258"/>
      <c r="CK139" s="258"/>
      <c r="CL139" s="258"/>
      <c r="CM139" s="258"/>
      <c r="CN139" s="258"/>
      <c r="CO139" s="264"/>
      <c r="CU139" s="116"/>
    </row>
    <row r="140" spans="1:99" s="2" customFormat="1" ht="15" customHeight="1" thickBot="1">
      <c r="A140" s="243" t="s">
        <v>322</v>
      </c>
      <c r="B140" s="246"/>
      <c r="C140" s="260"/>
      <c r="D140" s="260"/>
      <c r="E140" s="260"/>
      <c r="F140" s="260"/>
      <c r="G140" s="261"/>
      <c r="H140" s="249"/>
      <c r="I140" s="262"/>
      <c r="J140" s="206"/>
      <c r="K140" s="249"/>
      <c r="L140" s="259"/>
      <c r="M140" s="259"/>
      <c r="N140" s="259"/>
      <c r="O140" s="259"/>
      <c r="P140" s="259"/>
      <c r="Q140" s="252"/>
      <c r="R140" s="260"/>
      <c r="S140" s="260"/>
      <c r="T140" s="261"/>
      <c r="U140" s="249"/>
      <c r="V140" s="259"/>
      <c r="W140" s="262"/>
      <c r="X140" s="246"/>
      <c r="Y140" s="249"/>
      <c r="Z140" s="259"/>
      <c r="AA140" s="262"/>
      <c r="AB140" s="253"/>
      <c r="AC140" s="258"/>
      <c r="AD140" s="258"/>
      <c r="AE140" s="258"/>
      <c r="AF140" s="258"/>
      <c r="AG140" s="258"/>
      <c r="AH140" s="258"/>
      <c r="AI140" s="258"/>
      <c r="AJ140" s="258"/>
      <c r="AK140" s="263"/>
      <c r="AL140" s="249"/>
      <c r="AM140" s="259"/>
      <c r="AN140" s="259"/>
      <c r="AO140" s="259"/>
      <c r="AP140" s="259"/>
      <c r="AQ140" s="259"/>
      <c r="AR140" s="262"/>
      <c r="AS140" s="246"/>
      <c r="AT140" s="260"/>
      <c r="AU140" s="260"/>
      <c r="AV140" s="261"/>
      <c r="AW140" s="253"/>
      <c r="AX140" s="258"/>
      <c r="AY140" s="263"/>
      <c r="AZ140" s="253"/>
      <c r="BA140" s="258"/>
      <c r="BB140" s="263"/>
      <c r="BC140" s="253"/>
      <c r="BD140" s="258"/>
      <c r="BE140" s="263"/>
      <c r="BF140" s="253"/>
      <c r="BG140" s="258"/>
      <c r="BH140" s="263"/>
      <c r="BI140" s="253"/>
      <c r="BJ140" s="258"/>
      <c r="BK140" s="263"/>
      <c r="BL140" s="253"/>
      <c r="BM140" s="258"/>
      <c r="BN140" s="263"/>
      <c r="BO140" s="258"/>
      <c r="BP140" s="258"/>
      <c r="BQ140" s="263"/>
      <c r="BR140" s="253"/>
      <c r="BS140" s="263"/>
      <c r="BT140" s="253"/>
      <c r="BU140" s="263"/>
      <c r="BV140" s="259"/>
      <c r="BW140" s="259"/>
      <c r="BX140" s="259"/>
      <c r="BY140" s="259"/>
      <c r="BZ140" s="259"/>
      <c r="CA140" s="259"/>
      <c r="CB140" s="262"/>
      <c r="CC140" s="262"/>
      <c r="CD140" s="253"/>
      <c r="CE140" s="258"/>
      <c r="CF140" s="258"/>
      <c r="CG140" s="258"/>
      <c r="CH140" s="258"/>
      <c r="CI140" s="258"/>
      <c r="CJ140" s="258"/>
      <c r="CK140" s="258"/>
      <c r="CL140" s="258"/>
      <c r="CM140" s="258"/>
      <c r="CN140" s="258"/>
      <c r="CO140" s="264"/>
      <c r="CU140" s="116"/>
    </row>
    <row r="141" spans="1:99" s="2" customFormat="1" ht="15" customHeight="1" thickBot="1">
      <c r="A141" s="243" t="s">
        <v>323</v>
      </c>
      <c r="B141" s="246"/>
      <c r="C141" s="260"/>
      <c r="D141" s="260"/>
      <c r="E141" s="260"/>
      <c r="F141" s="260"/>
      <c r="G141" s="261"/>
      <c r="H141" s="249"/>
      <c r="I141" s="262"/>
      <c r="J141" s="206"/>
      <c r="K141" s="249"/>
      <c r="L141" s="259"/>
      <c r="M141" s="259"/>
      <c r="N141" s="259"/>
      <c r="O141" s="259"/>
      <c r="P141" s="259"/>
      <c r="Q141" s="252"/>
      <c r="R141" s="260"/>
      <c r="S141" s="260"/>
      <c r="T141" s="261"/>
      <c r="U141" s="249"/>
      <c r="V141" s="259"/>
      <c r="W141" s="262"/>
      <c r="X141" s="246"/>
      <c r="Y141" s="249"/>
      <c r="Z141" s="259"/>
      <c r="AA141" s="262"/>
      <c r="AB141" s="253"/>
      <c r="AC141" s="258"/>
      <c r="AD141" s="258"/>
      <c r="AE141" s="258"/>
      <c r="AF141" s="258"/>
      <c r="AG141" s="258"/>
      <c r="AH141" s="258"/>
      <c r="AI141" s="258"/>
      <c r="AJ141" s="258"/>
      <c r="AK141" s="263"/>
      <c r="AL141" s="249"/>
      <c r="AM141" s="259"/>
      <c r="AN141" s="259"/>
      <c r="AO141" s="259"/>
      <c r="AP141" s="259"/>
      <c r="AQ141" s="259"/>
      <c r="AR141" s="262"/>
      <c r="AS141" s="246"/>
      <c r="AT141" s="260"/>
      <c r="AU141" s="260"/>
      <c r="AV141" s="261"/>
      <c r="AW141" s="253"/>
      <c r="AX141" s="258"/>
      <c r="AY141" s="263"/>
      <c r="AZ141" s="253"/>
      <c r="BA141" s="258"/>
      <c r="BB141" s="263"/>
      <c r="BC141" s="253"/>
      <c r="BD141" s="258"/>
      <c r="BE141" s="263"/>
      <c r="BF141" s="253"/>
      <c r="BG141" s="258"/>
      <c r="BH141" s="263"/>
      <c r="BI141" s="253"/>
      <c r="BJ141" s="258"/>
      <c r="BK141" s="263"/>
      <c r="BL141" s="253"/>
      <c r="BM141" s="258"/>
      <c r="BN141" s="263"/>
      <c r="BO141" s="258"/>
      <c r="BP141" s="258"/>
      <c r="BQ141" s="263"/>
      <c r="BR141" s="253"/>
      <c r="BS141" s="263"/>
      <c r="BT141" s="253"/>
      <c r="BU141" s="263"/>
      <c r="BV141" s="259"/>
      <c r="BW141" s="259"/>
      <c r="BX141" s="259"/>
      <c r="BY141" s="259"/>
      <c r="BZ141" s="259"/>
      <c r="CA141" s="259"/>
      <c r="CB141" s="262"/>
      <c r="CC141" s="262"/>
      <c r="CD141" s="253"/>
      <c r="CE141" s="258"/>
      <c r="CF141" s="258"/>
      <c r="CG141" s="258"/>
      <c r="CH141" s="258"/>
      <c r="CI141" s="258"/>
      <c r="CJ141" s="258"/>
      <c r="CK141" s="258"/>
      <c r="CL141" s="258"/>
      <c r="CM141" s="258"/>
      <c r="CN141" s="258"/>
      <c r="CO141" s="264"/>
      <c r="CU141" s="116"/>
    </row>
    <row r="142" spans="1:99" s="2" customFormat="1" ht="15" customHeight="1" thickBot="1">
      <c r="A142" s="243" t="s">
        <v>324</v>
      </c>
      <c r="B142" s="246"/>
      <c r="C142" s="260"/>
      <c r="D142" s="260"/>
      <c r="E142" s="260"/>
      <c r="F142" s="260"/>
      <c r="G142" s="261"/>
      <c r="H142" s="249"/>
      <c r="I142" s="262"/>
      <c r="J142" s="206"/>
      <c r="K142" s="249"/>
      <c r="L142" s="259"/>
      <c r="M142" s="259"/>
      <c r="N142" s="259"/>
      <c r="O142" s="259"/>
      <c r="P142" s="259"/>
      <c r="Q142" s="252"/>
      <c r="R142" s="260"/>
      <c r="S142" s="260"/>
      <c r="T142" s="261"/>
      <c r="U142" s="249"/>
      <c r="V142" s="259"/>
      <c r="W142" s="262"/>
      <c r="X142" s="246"/>
      <c r="Y142" s="249"/>
      <c r="Z142" s="259"/>
      <c r="AA142" s="262"/>
      <c r="AB142" s="253"/>
      <c r="AC142" s="258"/>
      <c r="AD142" s="258"/>
      <c r="AE142" s="258"/>
      <c r="AF142" s="258"/>
      <c r="AG142" s="258"/>
      <c r="AH142" s="258"/>
      <c r="AI142" s="258"/>
      <c r="AJ142" s="258"/>
      <c r="AK142" s="263"/>
      <c r="AL142" s="249"/>
      <c r="AM142" s="259"/>
      <c r="AN142" s="259"/>
      <c r="AO142" s="259"/>
      <c r="AP142" s="259"/>
      <c r="AQ142" s="259"/>
      <c r="AR142" s="262"/>
      <c r="AS142" s="246"/>
      <c r="AT142" s="260"/>
      <c r="AU142" s="260"/>
      <c r="AV142" s="261"/>
      <c r="AW142" s="253"/>
      <c r="AX142" s="258"/>
      <c r="AY142" s="263"/>
      <c r="AZ142" s="253"/>
      <c r="BA142" s="258"/>
      <c r="BB142" s="263"/>
      <c r="BC142" s="253"/>
      <c r="BD142" s="258"/>
      <c r="BE142" s="263"/>
      <c r="BF142" s="253"/>
      <c r="BG142" s="258"/>
      <c r="BH142" s="263"/>
      <c r="BI142" s="253"/>
      <c r="BJ142" s="258"/>
      <c r="BK142" s="263"/>
      <c r="BL142" s="253"/>
      <c r="BM142" s="258"/>
      <c r="BN142" s="263"/>
      <c r="BO142" s="258"/>
      <c r="BP142" s="258"/>
      <c r="BQ142" s="263"/>
      <c r="BR142" s="253"/>
      <c r="BS142" s="263"/>
      <c r="BT142" s="253"/>
      <c r="BU142" s="263"/>
      <c r="BV142" s="259"/>
      <c r="BW142" s="259"/>
      <c r="BX142" s="259"/>
      <c r="BY142" s="259"/>
      <c r="BZ142" s="259"/>
      <c r="CA142" s="259"/>
      <c r="CB142" s="262"/>
      <c r="CC142" s="262"/>
      <c r="CD142" s="253"/>
      <c r="CE142" s="258"/>
      <c r="CF142" s="258"/>
      <c r="CG142" s="258"/>
      <c r="CH142" s="258"/>
      <c r="CI142" s="258"/>
      <c r="CJ142" s="258"/>
      <c r="CK142" s="258"/>
      <c r="CL142" s="258"/>
      <c r="CM142" s="258"/>
      <c r="CN142" s="258"/>
      <c r="CO142" s="264"/>
      <c r="CU142" s="116"/>
    </row>
    <row r="143" spans="1:99" s="2" customFormat="1" ht="15" customHeight="1" thickBot="1">
      <c r="A143" s="243" t="s">
        <v>325</v>
      </c>
      <c r="B143" s="246"/>
      <c r="C143" s="260"/>
      <c r="D143" s="260"/>
      <c r="E143" s="260"/>
      <c r="F143" s="260"/>
      <c r="G143" s="261"/>
      <c r="H143" s="249"/>
      <c r="I143" s="262"/>
      <c r="J143" s="206"/>
      <c r="K143" s="249"/>
      <c r="L143" s="259"/>
      <c r="M143" s="259"/>
      <c r="N143" s="259"/>
      <c r="O143" s="259"/>
      <c r="P143" s="259"/>
      <c r="Q143" s="252"/>
      <c r="R143" s="260"/>
      <c r="S143" s="260"/>
      <c r="T143" s="261"/>
      <c r="U143" s="249"/>
      <c r="V143" s="259"/>
      <c r="W143" s="262"/>
      <c r="X143" s="246"/>
      <c r="Y143" s="249"/>
      <c r="Z143" s="259"/>
      <c r="AA143" s="262"/>
      <c r="AB143" s="253"/>
      <c r="AC143" s="258"/>
      <c r="AD143" s="258"/>
      <c r="AE143" s="258"/>
      <c r="AF143" s="258"/>
      <c r="AG143" s="258"/>
      <c r="AH143" s="258"/>
      <c r="AI143" s="258"/>
      <c r="AJ143" s="258"/>
      <c r="AK143" s="263"/>
      <c r="AL143" s="249"/>
      <c r="AM143" s="259"/>
      <c r="AN143" s="259"/>
      <c r="AO143" s="259"/>
      <c r="AP143" s="259"/>
      <c r="AQ143" s="259"/>
      <c r="AR143" s="262"/>
      <c r="AS143" s="246"/>
      <c r="AT143" s="260"/>
      <c r="AU143" s="260"/>
      <c r="AV143" s="261"/>
      <c r="AW143" s="253"/>
      <c r="AX143" s="258"/>
      <c r="AY143" s="263"/>
      <c r="AZ143" s="253"/>
      <c r="BA143" s="258"/>
      <c r="BB143" s="263"/>
      <c r="BC143" s="253"/>
      <c r="BD143" s="258"/>
      <c r="BE143" s="263"/>
      <c r="BF143" s="253"/>
      <c r="BG143" s="258"/>
      <c r="BH143" s="263"/>
      <c r="BI143" s="253"/>
      <c r="BJ143" s="258"/>
      <c r="BK143" s="263"/>
      <c r="BL143" s="253"/>
      <c r="BM143" s="258"/>
      <c r="BN143" s="263"/>
      <c r="BO143" s="258"/>
      <c r="BP143" s="258"/>
      <c r="BQ143" s="263"/>
      <c r="BR143" s="253"/>
      <c r="BS143" s="263"/>
      <c r="BT143" s="253"/>
      <c r="BU143" s="263"/>
      <c r="BV143" s="259"/>
      <c r="BW143" s="259"/>
      <c r="BX143" s="259"/>
      <c r="BY143" s="259"/>
      <c r="BZ143" s="259"/>
      <c r="CA143" s="259"/>
      <c r="CB143" s="262"/>
      <c r="CC143" s="262"/>
      <c r="CD143" s="253"/>
      <c r="CE143" s="258"/>
      <c r="CF143" s="258"/>
      <c r="CG143" s="258"/>
      <c r="CH143" s="258"/>
      <c r="CI143" s="258"/>
      <c r="CJ143" s="258"/>
      <c r="CK143" s="258"/>
      <c r="CL143" s="258"/>
      <c r="CM143" s="258"/>
      <c r="CN143" s="258"/>
      <c r="CO143" s="264"/>
      <c r="CU143" s="116"/>
    </row>
    <row r="144" spans="1:99" s="2" customFormat="1" ht="15" customHeight="1" thickBot="1">
      <c r="A144" s="243" t="s">
        <v>326</v>
      </c>
      <c r="B144" s="246"/>
      <c r="C144" s="260"/>
      <c r="D144" s="260"/>
      <c r="E144" s="260"/>
      <c r="F144" s="260"/>
      <c r="G144" s="261"/>
      <c r="H144" s="249"/>
      <c r="I144" s="262"/>
      <c r="J144" s="206"/>
      <c r="K144" s="249"/>
      <c r="L144" s="259"/>
      <c r="M144" s="259"/>
      <c r="N144" s="259"/>
      <c r="O144" s="259"/>
      <c r="P144" s="259"/>
      <c r="Q144" s="252"/>
      <c r="R144" s="260"/>
      <c r="S144" s="260"/>
      <c r="T144" s="261"/>
      <c r="U144" s="249"/>
      <c r="V144" s="259"/>
      <c r="W144" s="262"/>
      <c r="X144" s="246"/>
      <c r="Y144" s="249"/>
      <c r="Z144" s="259"/>
      <c r="AA144" s="262"/>
      <c r="AB144" s="253"/>
      <c r="AC144" s="258"/>
      <c r="AD144" s="258"/>
      <c r="AE144" s="258"/>
      <c r="AF144" s="258"/>
      <c r="AG144" s="258"/>
      <c r="AH144" s="258"/>
      <c r="AI144" s="258"/>
      <c r="AJ144" s="258"/>
      <c r="AK144" s="263"/>
      <c r="AL144" s="249"/>
      <c r="AM144" s="259"/>
      <c r="AN144" s="259"/>
      <c r="AO144" s="259"/>
      <c r="AP144" s="259"/>
      <c r="AQ144" s="259"/>
      <c r="AR144" s="262"/>
      <c r="AS144" s="246"/>
      <c r="AT144" s="260"/>
      <c r="AU144" s="260"/>
      <c r="AV144" s="261"/>
      <c r="AW144" s="253"/>
      <c r="AX144" s="258"/>
      <c r="AY144" s="263"/>
      <c r="AZ144" s="253"/>
      <c r="BA144" s="258"/>
      <c r="BB144" s="263"/>
      <c r="BC144" s="253"/>
      <c r="BD144" s="258"/>
      <c r="BE144" s="263"/>
      <c r="BF144" s="253"/>
      <c r="BG144" s="258"/>
      <c r="BH144" s="263"/>
      <c r="BI144" s="253"/>
      <c r="BJ144" s="258"/>
      <c r="BK144" s="263"/>
      <c r="BL144" s="253"/>
      <c r="BM144" s="258"/>
      <c r="BN144" s="263"/>
      <c r="BO144" s="258"/>
      <c r="BP144" s="258"/>
      <c r="BQ144" s="263"/>
      <c r="BR144" s="253"/>
      <c r="BS144" s="263"/>
      <c r="BT144" s="253"/>
      <c r="BU144" s="263"/>
      <c r="BV144" s="259"/>
      <c r="BW144" s="259"/>
      <c r="BX144" s="259"/>
      <c r="BY144" s="259"/>
      <c r="BZ144" s="259"/>
      <c r="CA144" s="259"/>
      <c r="CB144" s="262"/>
      <c r="CC144" s="262"/>
      <c r="CD144" s="253"/>
      <c r="CE144" s="258"/>
      <c r="CF144" s="258"/>
      <c r="CG144" s="258"/>
      <c r="CH144" s="258"/>
      <c r="CI144" s="258"/>
      <c r="CJ144" s="258"/>
      <c r="CK144" s="258"/>
      <c r="CL144" s="258"/>
      <c r="CM144" s="258"/>
      <c r="CN144" s="258"/>
      <c r="CO144" s="264"/>
      <c r="CU144" s="116"/>
    </row>
    <row r="145" spans="1:99" s="2" customFormat="1" ht="15" customHeight="1" thickBot="1">
      <c r="A145" s="243" t="s">
        <v>327</v>
      </c>
      <c r="B145" s="246"/>
      <c r="C145" s="260"/>
      <c r="D145" s="260"/>
      <c r="E145" s="260"/>
      <c r="F145" s="260"/>
      <c r="G145" s="261"/>
      <c r="H145" s="249"/>
      <c r="I145" s="262"/>
      <c r="J145" s="206"/>
      <c r="K145" s="249"/>
      <c r="L145" s="259"/>
      <c r="M145" s="259"/>
      <c r="N145" s="259"/>
      <c r="O145" s="259"/>
      <c r="P145" s="259"/>
      <c r="Q145" s="252"/>
      <c r="R145" s="260"/>
      <c r="S145" s="260"/>
      <c r="T145" s="261"/>
      <c r="U145" s="249"/>
      <c r="V145" s="259"/>
      <c r="W145" s="262"/>
      <c r="X145" s="246"/>
      <c r="Y145" s="249"/>
      <c r="Z145" s="259"/>
      <c r="AA145" s="262"/>
      <c r="AB145" s="253"/>
      <c r="AC145" s="258"/>
      <c r="AD145" s="258"/>
      <c r="AE145" s="258"/>
      <c r="AF145" s="258"/>
      <c r="AG145" s="258"/>
      <c r="AH145" s="258"/>
      <c r="AI145" s="258"/>
      <c r="AJ145" s="258"/>
      <c r="AK145" s="263"/>
      <c r="AL145" s="249"/>
      <c r="AM145" s="259"/>
      <c r="AN145" s="259"/>
      <c r="AO145" s="259"/>
      <c r="AP145" s="259"/>
      <c r="AQ145" s="259"/>
      <c r="AR145" s="262"/>
      <c r="AS145" s="246"/>
      <c r="AT145" s="260"/>
      <c r="AU145" s="260"/>
      <c r="AV145" s="261"/>
      <c r="AW145" s="253"/>
      <c r="AX145" s="258"/>
      <c r="AY145" s="263"/>
      <c r="AZ145" s="253"/>
      <c r="BA145" s="258"/>
      <c r="BB145" s="263"/>
      <c r="BC145" s="253"/>
      <c r="BD145" s="258"/>
      <c r="BE145" s="263"/>
      <c r="BF145" s="253"/>
      <c r="BG145" s="258"/>
      <c r="BH145" s="263"/>
      <c r="BI145" s="253"/>
      <c r="BJ145" s="258"/>
      <c r="BK145" s="263"/>
      <c r="BL145" s="253"/>
      <c r="BM145" s="258"/>
      <c r="BN145" s="263"/>
      <c r="BO145" s="258"/>
      <c r="BP145" s="258"/>
      <c r="BQ145" s="263"/>
      <c r="BR145" s="253"/>
      <c r="BS145" s="263"/>
      <c r="BT145" s="253"/>
      <c r="BU145" s="263"/>
      <c r="BV145" s="259"/>
      <c r="BW145" s="259"/>
      <c r="BX145" s="259"/>
      <c r="BY145" s="259"/>
      <c r="BZ145" s="259"/>
      <c r="CA145" s="259"/>
      <c r="CB145" s="262"/>
      <c r="CC145" s="262"/>
      <c r="CD145" s="253"/>
      <c r="CE145" s="258"/>
      <c r="CF145" s="258"/>
      <c r="CG145" s="258"/>
      <c r="CH145" s="258"/>
      <c r="CI145" s="258"/>
      <c r="CJ145" s="258"/>
      <c r="CK145" s="258"/>
      <c r="CL145" s="258"/>
      <c r="CM145" s="258"/>
      <c r="CN145" s="258"/>
      <c r="CO145" s="264"/>
      <c r="CU145" s="116"/>
    </row>
    <row r="146" spans="1:99" s="2" customFormat="1" ht="15" customHeight="1" thickBot="1">
      <c r="A146" s="243" t="s">
        <v>328</v>
      </c>
      <c r="B146" s="246"/>
      <c r="C146" s="260"/>
      <c r="D146" s="260"/>
      <c r="E146" s="260"/>
      <c r="F146" s="260"/>
      <c r="G146" s="261"/>
      <c r="H146" s="249"/>
      <c r="I146" s="262"/>
      <c r="J146" s="206"/>
      <c r="K146" s="249"/>
      <c r="L146" s="259"/>
      <c r="M146" s="259"/>
      <c r="N146" s="259"/>
      <c r="O146" s="259"/>
      <c r="P146" s="259"/>
      <c r="Q146" s="252"/>
      <c r="R146" s="260"/>
      <c r="S146" s="260"/>
      <c r="T146" s="261"/>
      <c r="U146" s="249"/>
      <c r="V146" s="259"/>
      <c r="W146" s="262"/>
      <c r="X146" s="246"/>
      <c r="Y146" s="249"/>
      <c r="Z146" s="259"/>
      <c r="AA146" s="262"/>
      <c r="AB146" s="253"/>
      <c r="AC146" s="258"/>
      <c r="AD146" s="258"/>
      <c r="AE146" s="258"/>
      <c r="AF146" s="258"/>
      <c r="AG146" s="258"/>
      <c r="AH146" s="258"/>
      <c r="AI146" s="258"/>
      <c r="AJ146" s="258"/>
      <c r="AK146" s="263"/>
      <c r="AL146" s="249"/>
      <c r="AM146" s="259"/>
      <c r="AN146" s="259"/>
      <c r="AO146" s="259"/>
      <c r="AP146" s="259"/>
      <c r="AQ146" s="259"/>
      <c r="AR146" s="262"/>
      <c r="AS146" s="246"/>
      <c r="AT146" s="260"/>
      <c r="AU146" s="260"/>
      <c r="AV146" s="261"/>
      <c r="AW146" s="253"/>
      <c r="AX146" s="258"/>
      <c r="AY146" s="263"/>
      <c r="AZ146" s="253"/>
      <c r="BA146" s="258"/>
      <c r="BB146" s="263"/>
      <c r="BC146" s="253"/>
      <c r="BD146" s="258"/>
      <c r="BE146" s="263"/>
      <c r="BF146" s="253"/>
      <c r="BG146" s="258"/>
      <c r="BH146" s="263"/>
      <c r="BI146" s="253"/>
      <c r="BJ146" s="258"/>
      <c r="BK146" s="263"/>
      <c r="BL146" s="253"/>
      <c r="BM146" s="258"/>
      <c r="BN146" s="263"/>
      <c r="BO146" s="258"/>
      <c r="BP146" s="258"/>
      <c r="BQ146" s="263"/>
      <c r="BR146" s="253"/>
      <c r="BS146" s="263"/>
      <c r="BT146" s="253"/>
      <c r="BU146" s="263"/>
      <c r="BV146" s="259"/>
      <c r="BW146" s="259"/>
      <c r="BX146" s="259"/>
      <c r="BY146" s="259"/>
      <c r="BZ146" s="259"/>
      <c r="CA146" s="259"/>
      <c r="CB146" s="262"/>
      <c r="CC146" s="262"/>
      <c r="CD146" s="253"/>
      <c r="CE146" s="258"/>
      <c r="CF146" s="258"/>
      <c r="CG146" s="258"/>
      <c r="CH146" s="258"/>
      <c r="CI146" s="258"/>
      <c r="CJ146" s="258"/>
      <c r="CK146" s="258"/>
      <c r="CL146" s="258"/>
      <c r="CM146" s="258"/>
      <c r="CN146" s="258"/>
      <c r="CO146" s="264"/>
      <c r="CU146" s="116"/>
    </row>
    <row r="147" spans="1:99" s="2" customFormat="1" ht="15" customHeight="1" thickBot="1">
      <c r="A147" s="243" t="s">
        <v>329</v>
      </c>
      <c r="B147" s="246"/>
      <c r="C147" s="260"/>
      <c r="D147" s="260"/>
      <c r="E147" s="260"/>
      <c r="F147" s="260"/>
      <c r="G147" s="261"/>
      <c r="H147" s="249"/>
      <c r="I147" s="262"/>
      <c r="J147" s="206"/>
      <c r="K147" s="249"/>
      <c r="L147" s="259"/>
      <c r="M147" s="259"/>
      <c r="N147" s="259"/>
      <c r="O147" s="259"/>
      <c r="P147" s="259"/>
      <c r="Q147" s="252"/>
      <c r="R147" s="260"/>
      <c r="S147" s="260"/>
      <c r="T147" s="261"/>
      <c r="U147" s="249"/>
      <c r="V147" s="259"/>
      <c r="W147" s="262"/>
      <c r="X147" s="246"/>
      <c r="Y147" s="249"/>
      <c r="Z147" s="259"/>
      <c r="AA147" s="262"/>
      <c r="AB147" s="253"/>
      <c r="AC147" s="258"/>
      <c r="AD147" s="258"/>
      <c r="AE147" s="258"/>
      <c r="AF147" s="258"/>
      <c r="AG147" s="258"/>
      <c r="AH147" s="258"/>
      <c r="AI147" s="258"/>
      <c r="AJ147" s="258"/>
      <c r="AK147" s="263"/>
      <c r="AL147" s="249"/>
      <c r="AM147" s="259"/>
      <c r="AN147" s="259"/>
      <c r="AO147" s="259"/>
      <c r="AP147" s="259"/>
      <c r="AQ147" s="259"/>
      <c r="AR147" s="262"/>
      <c r="AS147" s="246"/>
      <c r="AT147" s="260"/>
      <c r="AU147" s="260"/>
      <c r="AV147" s="261"/>
      <c r="AW147" s="253"/>
      <c r="AX147" s="258"/>
      <c r="AY147" s="263"/>
      <c r="AZ147" s="253"/>
      <c r="BA147" s="258"/>
      <c r="BB147" s="263"/>
      <c r="BC147" s="253"/>
      <c r="BD147" s="258"/>
      <c r="BE147" s="263"/>
      <c r="BF147" s="253"/>
      <c r="BG147" s="258"/>
      <c r="BH147" s="263"/>
      <c r="BI147" s="253"/>
      <c r="BJ147" s="258"/>
      <c r="BK147" s="263"/>
      <c r="BL147" s="253"/>
      <c r="BM147" s="258"/>
      <c r="BN147" s="263"/>
      <c r="BO147" s="258"/>
      <c r="BP147" s="258"/>
      <c r="BQ147" s="263"/>
      <c r="BR147" s="253"/>
      <c r="BS147" s="263"/>
      <c r="BT147" s="253"/>
      <c r="BU147" s="263"/>
      <c r="BV147" s="259"/>
      <c r="BW147" s="259"/>
      <c r="BX147" s="259"/>
      <c r="BY147" s="259"/>
      <c r="BZ147" s="259"/>
      <c r="CA147" s="259"/>
      <c r="CB147" s="262"/>
      <c r="CC147" s="262"/>
      <c r="CD147" s="253"/>
      <c r="CE147" s="258"/>
      <c r="CF147" s="258"/>
      <c r="CG147" s="258"/>
      <c r="CH147" s="258"/>
      <c r="CI147" s="258"/>
      <c r="CJ147" s="258"/>
      <c r="CK147" s="258"/>
      <c r="CL147" s="258"/>
      <c r="CM147" s="258"/>
      <c r="CN147" s="258"/>
      <c r="CO147" s="264"/>
      <c r="CU147" s="116"/>
    </row>
    <row r="148" spans="1:99" s="2" customFormat="1" ht="15" customHeight="1" thickBot="1">
      <c r="A148" s="243" t="s">
        <v>330</v>
      </c>
      <c r="B148" s="246"/>
      <c r="C148" s="260"/>
      <c r="D148" s="260"/>
      <c r="E148" s="260"/>
      <c r="F148" s="260"/>
      <c r="G148" s="261"/>
      <c r="H148" s="249"/>
      <c r="I148" s="262"/>
      <c r="J148" s="206"/>
      <c r="K148" s="249"/>
      <c r="L148" s="259"/>
      <c r="M148" s="259"/>
      <c r="N148" s="259"/>
      <c r="O148" s="259"/>
      <c r="P148" s="259"/>
      <c r="Q148" s="252"/>
      <c r="R148" s="260"/>
      <c r="S148" s="260"/>
      <c r="T148" s="261"/>
      <c r="U148" s="249"/>
      <c r="V148" s="259"/>
      <c r="W148" s="262"/>
      <c r="X148" s="246"/>
      <c r="Y148" s="249"/>
      <c r="Z148" s="259"/>
      <c r="AA148" s="262"/>
      <c r="AB148" s="253"/>
      <c r="AC148" s="258"/>
      <c r="AD148" s="258"/>
      <c r="AE148" s="258"/>
      <c r="AF148" s="258"/>
      <c r="AG148" s="258"/>
      <c r="AH148" s="258"/>
      <c r="AI148" s="258"/>
      <c r="AJ148" s="258"/>
      <c r="AK148" s="263"/>
      <c r="AL148" s="249"/>
      <c r="AM148" s="259"/>
      <c r="AN148" s="259"/>
      <c r="AO148" s="259"/>
      <c r="AP148" s="259"/>
      <c r="AQ148" s="259"/>
      <c r="AR148" s="262"/>
      <c r="AS148" s="246"/>
      <c r="AT148" s="260"/>
      <c r="AU148" s="260"/>
      <c r="AV148" s="261"/>
      <c r="AW148" s="253"/>
      <c r="AX148" s="258"/>
      <c r="AY148" s="263"/>
      <c r="AZ148" s="253"/>
      <c r="BA148" s="258"/>
      <c r="BB148" s="263"/>
      <c r="BC148" s="253"/>
      <c r="BD148" s="258"/>
      <c r="BE148" s="263"/>
      <c r="BF148" s="253"/>
      <c r="BG148" s="258"/>
      <c r="BH148" s="263"/>
      <c r="BI148" s="253"/>
      <c r="BJ148" s="258"/>
      <c r="BK148" s="263"/>
      <c r="BL148" s="253"/>
      <c r="BM148" s="258"/>
      <c r="BN148" s="263"/>
      <c r="BO148" s="258"/>
      <c r="BP148" s="258"/>
      <c r="BQ148" s="263"/>
      <c r="BR148" s="253"/>
      <c r="BS148" s="263"/>
      <c r="BT148" s="253"/>
      <c r="BU148" s="263"/>
      <c r="BV148" s="259"/>
      <c r="BW148" s="259"/>
      <c r="BX148" s="259"/>
      <c r="BY148" s="259"/>
      <c r="BZ148" s="259"/>
      <c r="CA148" s="259"/>
      <c r="CB148" s="262"/>
      <c r="CC148" s="262"/>
      <c r="CD148" s="253"/>
      <c r="CE148" s="258"/>
      <c r="CF148" s="258"/>
      <c r="CG148" s="258"/>
      <c r="CH148" s="258"/>
      <c r="CI148" s="258"/>
      <c r="CJ148" s="258"/>
      <c r="CK148" s="258"/>
      <c r="CL148" s="258"/>
      <c r="CM148" s="258"/>
      <c r="CN148" s="258"/>
      <c r="CO148" s="264"/>
      <c r="CU148" s="116"/>
    </row>
    <row r="149" spans="1:99" s="2" customFormat="1" ht="15" customHeight="1" thickBot="1">
      <c r="A149" s="243" t="s">
        <v>331</v>
      </c>
      <c r="B149" s="246"/>
      <c r="C149" s="260"/>
      <c r="D149" s="260"/>
      <c r="E149" s="260"/>
      <c r="F149" s="260"/>
      <c r="G149" s="261"/>
      <c r="H149" s="249"/>
      <c r="I149" s="262"/>
      <c r="J149" s="206"/>
      <c r="K149" s="249"/>
      <c r="L149" s="259"/>
      <c r="M149" s="259"/>
      <c r="N149" s="259"/>
      <c r="O149" s="259"/>
      <c r="P149" s="259"/>
      <c r="Q149" s="252"/>
      <c r="R149" s="260"/>
      <c r="S149" s="260"/>
      <c r="T149" s="261"/>
      <c r="U149" s="249"/>
      <c r="V149" s="259"/>
      <c r="W149" s="262"/>
      <c r="X149" s="246"/>
      <c r="Y149" s="249"/>
      <c r="Z149" s="259"/>
      <c r="AA149" s="262"/>
      <c r="AB149" s="253"/>
      <c r="AC149" s="258"/>
      <c r="AD149" s="258"/>
      <c r="AE149" s="258"/>
      <c r="AF149" s="258"/>
      <c r="AG149" s="258"/>
      <c r="AH149" s="258"/>
      <c r="AI149" s="258"/>
      <c r="AJ149" s="258"/>
      <c r="AK149" s="263"/>
      <c r="AL149" s="249"/>
      <c r="AM149" s="259"/>
      <c r="AN149" s="259"/>
      <c r="AO149" s="259"/>
      <c r="AP149" s="259"/>
      <c r="AQ149" s="259"/>
      <c r="AR149" s="262"/>
      <c r="AS149" s="246"/>
      <c r="AT149" s="260"/>
      <c r="AU149" s="260"/>
      <c r="AV149" s="261"/>
      <c r="AW149" s="253"/>
      <c r="AX149" s="258"/>
      <c r="AY149" s="263"/>
      <c r="AZ149" s="253"/>
      <c r="BA149" s="258"/>
      <c r="BB149" s="263"/>
      <c r="BC149" s="253"/>
      <c r="BD149" s="258"/>
      <c r="BE149" s="263"/>
      <c r="BF149" s="253"/>
      <c r="BG149" s="258"/>
      <c r="BH149" s="263"/>
      <c r="BI149" s="253"/>
      <c r="BJ149" s="258"/>
      <c r="BK149" s="263"/>
      <c r="BL149" s="253"/>
      <c r="BM149" s="258"/>
      <c r="BN149" s="263"/>
      <c r="BO149" s="258"/>
      <c r="BP149" s="258"/>
      <c r="BQ149" s="263"/>
      <c r="BR149" s="253"/>
      <c r="BS149" s="263"/>
      <c r="BT149" s="253"/>
      <c r="BU149" s="263"/>
      <c r="BV149" s="259"/>
      <c r="BW149" s="259"/>
      <c r="BX149" s="259"/>
      <c r="BY149" s="259"/>
      <c r="BZ149" s="259"/>
      <c r="CA149" s="259"/>
      <c r="CB149" s="262"/>
      <c r="CC149" s="262"/>
      <c r="CD149" s="253"/>
      <c r="CE149" s="258"/>
      <c r="CF149" s="258"/>
      <c r="CG149" s="258"/>
      <c r="CH149" s="258"/>
      <c r="CI149" s="258"/>
      <c r="CJ149" s="258"/>
      <c r="CK149" s="258"/>
      <c r="CL149" s="258"/>
      <c r="CM149" s="258"/>
      <c r="CN149" s="258"/>
      <c r="CO149" s="264"/>
      <c r="CU149" s="116"/>
    </row>
    <row r="150" spans="1:99" s="2" customFormat="1" ht="15" customHeight="1" thickBot="1">
      <c r="A150" s="243" t="s">
        <v>332</v>
      </c>
      <c r="B150" s="246"/>
      <c r="C150" s="260"/>
      <c r="D150" s="260"/>
      <c r="E150" s="260"/>
      <c r="F150" s="260"/>
      <c r="G150" s="261"/>
      <c r="H150" s="249"/>
      <c r="I150" s="262"/>
      <c r="J150" s="206"/>
      <c r="K150" s="249"/>
      <c r="L150" s="259"/>
      <c r="M150" s="259"/>
      <c r="N150" s="259"/>
      <c r="O150" s="259"/>
      <c r="P150" s="259"/>
      <c r="Q150" s="252"/>
      <c r="R150" s="260"/>
      <c r="S150" s="260"/>
      <c r="T150" s="261"/>
      <c r="U150" s="249"/>
      <c r="V150" s="259"/>
      <c r="W150" s="262"/>
      <c r="X150" s="246"/>
      <c r="Y150" s="249"/>
      <c r="Z150" s="259"/>
      <c r="AA150" s="262"/>
      <c r="AB150" s="253"/>
      <c r="AC150" s="258"/>
      <c r="AD150" s="258"/>
      <c r="AE150" s="258"/>
      <c r="AF150" s="258"/>
      <c r="AG150" s="258"/>
      <c r="AH150" s="258"/>
      <c r="AI150" s="258"/>
      <c r="AJ150" s="258"/>
      <c r="AK150" s="263"/>
      <c r="AL150" s="249"/>
      <c r="AM150" s="259"/>
      <c r="AN150" s="259"/>
      <c r="AO150" s="259"/>
      <c r="AP150" s="259"/>
      <c r="AQ150" s="259"/>
      <c r="AR150" s="262"/>
      <c r="AS150" s="246"/>
      <c r="AT150" s="260"/>
      <c r="AU150" s="260"/>
      <c r="AV150" s="261"/>
      <c r="AW150" s="253"/>
      <c r="AX150" s="258"/>
      <c r="AY150" s="263"/>
      <c r="AZ150" s="253"/>
      <c r="BA150" s="258"/>
      <c r="BB150" s="263"/>
      <c r="BC150" s="253"/>
      <c r="BD150" s="258"/>
      <c r="BE150" s="263"/>
      <c r="BF150" s="253"/>
      <c r="BG150" s="258"/>
      <c r="BH150" s="263"/>
      <c r="BI150" s="253"/>
      <c r="BJ150" s="258"/>
      <c r="BK150" s="263"/>
      <c r="BL150" s="253"/>
      <c r="BM150" s="258"/>
      <c r="BN150" s="263"/>
      <c r="BO150" s="258"/>
      <c r="BP150" s="258"/>
      <c r="BQ150" s="263"/>
      <c r="BR150" s="253"/>
      <c r="BS150" s="263"/>
      <c r="BT150" s="253"/>
      <c r="BU150" s="263"/>
      <c r="BV150" s="259"/>
      <c r="BW150" s="259"/>
      <c r="BX150" s="259"/>
      <c r="BY150" s="259"/>
      <c r="BZ150" s="259"/>
      <c r="CA150" s="259"/>
      <c r="CB150" s="262"/>
      <c r="CC150" s="262"/>
      <c r="CD150" s="253"/>
      <c r="CE150" s="258"/>
      <c r="CF150" s="258"/>
      <c r="CG150" s="258"/>
      <c r="CH150" s="258"/>
      <c r="CI150" s="258"/>
      <c r="CJ150" s="258"/>
      <c r="CK150" s="258"/>
      <c r="CL150" s="258"/>
      <c r="CM150" s="258"/>
      <c r="CN150" s="258"/>
      <c r="CO150" s="264"/>
      <c r="CU150" s="116"/>
    </row>
    <row r="151" spans="1:99" s="2" customFormat="1" ht="15" customHeight="1" thickBot="1">
      <c r="A151" s="243" t="s">
        <v>333</v>
      </c>
      <c r="B151" s="246"/>
      <c r="C151" s="260"/>
      <c r="D151" s="260"/>
      <c r="E151" s="260"/>
      <c r="F151" s="260"/>
      <c r="G151" s="261"/>
      <c r="H151" s="249"/>
      <c r="I151" s="262"/>
      <c r="J151" s="206"/>
      <c r="K151" s="249"/>
      <c r="L151" s="259"/>
      <c r="M151" s="259"/>
      <c r="N151" s="259"/>
      <c r="O151" s="259"/>
      <c r="P151" s="259"/>
      <c r="Q151" s="252"/>
      <c r="R151" s="260"/>
      <c r="S151" s="260"/>
      <c r="T151" s="261"/>
      <c r="U151" s="249"/>
      <c r="V151" s="259"/>
      <c r="W151" s="262"/>
      <c r="X151" s="246"/>
      <c r="Y151" s="249"/>
      <c r="Z151" s="259"/>
      <c r="AA151" s="262"/>
      <c r="AB151" s="253"/>
      <c r="AC151" s="258"/>
      <c r="AD151" s="258"/>
      <c r="AE151" s="258"/>
      <c r="AF151" s="258"/>
      <c r="AG151" s="258"/>
      <c r="AH151" s="258"/>
      <c r="AI151" s="258"/>
      <c r="AJ151" s="258"/>
      <c r="AK151" s="263"/>
      <c r="AL151" s="249"/>
      <c r="AM151" s="259"/>
      <c r="AN151" s="259"/>
      <c r="AO151" s="259"/>
      <c r="AP151" s="259"/>
      <c r="AQ151" s="259"/>
      <c r="AR151" s="262"/>
      <c r="AS151" s="246"/>
      <c r="AT151" s="260"/>
      <c r="AU151" s="260"/>
      <c r="AV151" s="261"/>
      <c r="AW151" s="253"/>
      <c r="AX151" s="258"/>
      <c r="AY151" s="263"/>
      <c r="AZ151" s="253"/>
      <c r="BA151" s="258"/>
      <c r="BB151" s="263"/>
      <c r="BC151" s="253"/>
      <c r="BD151" s="258"/>
      <c r="BE151" s="263"/>
      <c r="BF151" s="253"/>
      <c r="BG151" s="258"/>
      <c r="BH151" s="263"/>
      <c r="BI151" s="253"/>
      <c r="BJ151" s="258"/>
      <c r="BK151" s="263"/>
      <c r="BL151" s="253"/>
      <c r="BM151" s="258"/>
      <c r="BN151" s="263"/>
      <c r="BO151" s="258"/>
      <c r="BP151" s="258"/>
      <c r="BQ151" s="263"/>
      <c r="BR151" s="253"/>
      <c r="BS151" s="263"/>
      <c r="BT151" s="253"/>
      <c r="BU151" s="263"/>
      <c r="BV151" s="259"/>
      <c r="BW151" s="259"/>
      <c r="BX151" s="259"/>
      <c r="BY151" s="259"/>
      <c r="BZ151" s="259"/>
      <c r="CA151" s="259"/>
      <c r="CB151" s="262"/>
      <c r="CC151" s="262"/>
      <c r="CD151" s="253"/>
      <c r="CE151" s="258"/>
      <c r="CF151" s="258"/>
      <c r="CG151" s="258"/>
      <c r="CH151" s="258"/>
      <c r="CI151" s="258"/>
      <c r="CJ151" s="258"/>
      <c r="CK151" s="258"/>
      <c r="CL151" s="258"/>
      <c r="CM151" s="258"/>
      <c r="CN151" s="258"/>
      <c r="CO151" s="264"/>
      <c r="CU151" s="116"/>
    </row>
    <row r="152" spans="1:99" s="2" customFormat="1" ht="15" customHeight="1" thickBot="1">
      <c r="A152" s="243" t="s">
        <v>334</v>
      </c>
      <c r="B152" s="246"/>
      <c r="C152" s="260"/>
      <c r="D152" s="260"/>
      <c r="E152" s="260"/>
      <c r="F152" s="260"/>
      <c r="G152" s="261"/>
      <c r="H152" s="249"/>
      <c r="I152" s="262"/>
      <c r="J152" s="206"/>
      <c r="K152" s="249"/>
      <c r="L152" s="259"/>
      <c r="M152" s="259"/>
      <c r="N152" s="259"/>
      <c r="O152" s="259"/>
      <c r="P152" s="259"/>
      <c r="Q152" s="252"/>
      <c r="R152" s="260"/>
      <c r="S152" s="260"/>
      <c r="T152" s="261"/>
      <c r="U152" s="249"/>
      <c r="V152" s="259"/>
      <c r="W152" s="262"/>
      <c r="X152" s="246"/>
      <c r="Y152" s="249"/>
      <c r="Z152" s="259"/>
      <c r="AA152" s="262"/>
      <c r="AB152" s="253"/>
      <c r="AC152" s="258"/>
      <c r="AD152" s="258"/>
      <c r="AE152" s="258"/>
      <c r="AF152" s="258"/>
      <c r="AG152" s="258"/>
      <c r="AH152" s="258"/>
      <c r="AI152" s="258"/>
      <c r="AJ152" s="258"/>
      <c r="AK152" s="263"/>
      <c r="AL152" s="249"/>
      <c r="AM152" s="259"/>
      <c r="AN152" s="259"/>
      <c r="AO152" s="259"/>
      <c r="AP152" s="259"/>
      <c r="AQ152" s="259"/>
      <c r="AR152" s="262"/>
      <c r="AS152" s="246"/>
      <c r="AT152" s="260"/>
      <c r="AU152" s="260"/>
      <c r="AV152" s="261"/>
      <c r="AW152" s="253"/>
      <c r="AX152" s="258"/>
      <c r="AY152" s="263"/>
      <c r="AZ152" s="253"/>
      <c r="BA152" s="258"/>
      <c r="BB152" s="263"/>
      <c r="BC152" s="253"/>
      <c r="BD152" s="258"/>
      <c r="BE152" s="263"/>
      <c r="BF152" s="253"/>
      <c r="BG152" s="258"/>
      <c r="BH152" s="263"/>
      <c r="BI152" s="253"/>
      <c r="BJ152" s="258"/>
      <c r="BK152" s="263"/>
      <c r="BL152" s="253"/>
      <c r="BM152" s="258"/>
      <c r="BN152" s="263"/>
      <c r="BO152" s="258"/>
      <c r="BP152" s="258"/>
      <c r="BQ152" s="263"/>
      <c r="BR152" s="253"/>
      <c r="BS152" s="263"/>
      <c r="BT152" s="253"/>
      <c r="BU152" s="263"/>
      <c r="BV152" s="259"/>
      <c r="BW152" s="259"/>
      <c r="BX152" s="259"/>
      <c r="BY152" s="259"/>
      <c r="BZ152" s="259"/>
      <c r="CA152" s="259"/>
      <c r="CB152" s="262"/>
      <c r="CC152" s="262"/>
      <c r="CD152" s="253"/>
      <c r="CE152" s="258"/>
      <c r="CF152" s="258"/>
      <c r="CG152" s="258"/>
      <c r="CH152" s="258"/>
      <c r="CI152" s="258"/>
      <c r="CJ152" s="258"/>
      <c r="CK152" s="258"/>
      <c r="CL152" s="258"/>
      <c r="CM152" s="258"/>
      <c r="CN152" s="258"/>
      <c r="CO152" s="264"/>
      <c r="CU152" s="116"/>
    </row>
    <row r="153" spans="1:99" s="2" customFormat="1" ht="15" customHeight="1" thickBot="1">
      <c r="A153" s="243" t="s">
        <v>335</v>
      </c>
      <c r="B153" s="246"/>
      <c r="C153" s="260"/>
      <c r="D153" s="260"/>
      <c r="E153" s="260"/>
      <c r="F153" s="260"/>
      <c r="G153" s="261"/>
      <c r="H153" s="249"/>
      <c r="I153" s="262"/>
      <c r="J153" s="206"/>
      <c r="K153" s="249"/>
      <c r="L153" s="259"/>
      <c r="M153" s="259"/>
      <c r="N153" s="259"/>
      <c r="O153" s="259"/>
      <c r="P153" s="259"/>
      <c r="Q153" s="252"/>
      <c r="R153" s="260"/>
      <c r="S153" s="260"/>
      <c r="T153" s="261"/>
      <c r="U153" s="249"/>
      <c r="V153" s="259"/>
      <c r="W153" s="262"/>
      <c r="X153" s="246"/>
      <c r="Y153" s="249"/>
      <c r="Z153" s="259"/>
      <c r="AA153" s="262"/>
      <c r="AB153" s="253"/>
      <c r="AC153" s="258"/>
      <c r="AD153" s="258"/>
      <c r="AE153" s="258"/>
      <c r="AF153" s="258"/>
      <c r="AG153" s="258"/>
      <c r="AH153" s="258"/>
      <c r="AI153" s="258"/>
      <c r="AJ153" s="258"/>
      <c r="AK153" s="263"/>
      <c r="AL153" s="249"/>
      <c r="AM153" s="259"/>
      <c r="AN153" s="259"/>
      <c r="AO153" s="259"/>
      <c r="AP153" s="259"/>
      <c r="AQ153" s="259"/>
      <c r="AR153" s="262"/>
      <c r="AS153" s="246"/>
      <c r="AT153" s="260"/>
      <c r="AU153" s="260"/>
      <c r="AV153" s="261"/>
      <c r="AW153" s="253"/>
      <c r="AX153" s="258"/>
      <c r="AY153" s="263"/>
      <c r="AZ153" s="253"/>
      <c r="BA153" s="258"/>
      <c r="BB153" s="263"/>
      <c r="BC153" s="253"/>
      <c r="BD153" s="258"/>
      <c r="BE153" s="263"/>
      <c r="BF153" s="253"/>
      <c r="BG153" s="258"/>
      <c r="BH153" s="263"/>
      <c r="BI153" s="253"/>
      <c r="BJ153" s="258"/>
      <c r="BK153" s="263"/>
      <c r="BL153" s="253"/>
      <c r="BM153" s="258"/>
      <c r="BN153" s="263"/>
      <c r="BO153" s="258"/>
      <c r="BP153" s="258"/>
      <c r="BQ153" s="263"/>
      <c r="BR153" s="253"/>
      <c r="BS153" s="263"/>
      <c r="BT153" s="253"/>
      <c r="BU153" s="263"/>
      <c r="BV153" s="259"/>
      <c r="BW153" s="259"/>
      <c r="BX153" s="259"/>
      <c r="BY153" s="259"/>
      <c r="BZ153" s="259"/>
      <c r="CA153" s="259"/>
      <c r="CB153" s="262"/>
      <c r="CC153" s="262"/>
      <c r="CD153" s="253"/>
      <c r="CE153" s="258"/>
      <c r="CF153" s="258"/>
      <c r="CG153" s="258"/>
      <c r="CH153" s="258"/>
      <c r="CI153" s="258"/>
      <c r="CJ153" s="258"/>
      <c r="CK153" s="258"/>
      <c r="CL153" s="258"/>
      <c r="CM153" s="258"/>
      <c r="CN153" s="258"/>
      <c r="CO153" s="264"/>
      <c r="CU153" s="116"/>
    </row>
    <row r="154" spans="1:99" s="2" customFormat="1" ht="15" customHeight="1" thickBot="1">
      <c r="A154" s="243" t="s">
        <v>336</v>
      </c>
      <c r="B154" s="246"/>
      <c r="C154" s="260"/>
      <c r="D154" s="260"/>
      <c r="E154" s="260"/>
      <c r="F154" s="260"/>
      <c r="G154" s="261"/>
      <c r="H154" s="249"/>
      <c r="I154" s="262"/>
      <c r="J154" s="206"/>
      <c r="K154" s="249"/>
      <c r="L154" s="259"/>
      <c r="M154" s="259"/>
      <c r="N154" s="259"/>
      <c r="O154" s="259"/>
      <c r="P154" s="259"/>
      <c r="Q154" s="252"/>
      <c r="R154" s="260"/>
      <c r="S154" s="260"/>
      <c r="T154" s="261"/>
      <c r="U154" s="249"/>
      <c r="V154" s="259"/>
      <c r="W154" s="262"/>
      <c r="X154" s="246"/>
      <c r="Y154" s="249"/>
      <c r="Z154" s="259"/>
      <c r="AA154" s="262"/>
      <c r="AB154" s="253"/>
      <c r="AC154" s="258"/>
      <c r="AD154" s="258"/>
      <c r="AE154" s="258"/>
      <c r="AF154" s="258"/>
      <c r="AG154" s="258"/>
      <c r="AH154" s="258"/>
      <c r="AI154" s="258"/>
      <c r="AJ154" s="258"/>
      <c r="AK154" s="263"/>
      <c r="AL154" s="249"/>
      <c r="AM154" s="259"/>
      <c r="AN154" s="259"/>
      <c r="AO154" s="259"/>
      <c r="AP154" s="259"/>
      <c r="AQ154" s="259"/>
      <c r="AR154" s="262"/>
      <c r="AS154" s="246"/>
      <c r="AT154" s="260"/>
      <c r="AU154" s="260"/>
      <c r="AV154" s="261"/>
      <c r="AW154" s="253"/>
      <c r="AX154" s="258"/>
      <c r="AY154" s="263"/>
      <c r="AZ154" s="253"/>
      <c r="BA154" s="258"/>
      <c r="BB154" s="263"/>
      <c r="BC154" s="253"/>
      <c r="BD154" s="258"/>
      <c r="BE154" s="263"/>
      <c r="BF154" s="253"/>
      <c r="BG154" s="258"/>
      <c r="BH154" s="263"/>
      <c r="BI154" s="253"/>
      <c r="BJ154" s="258"/>
      <c r="BK154" s="263"/>
      <c r="BL154" s="253"/>
      <c r="BM154" s="258"/>
      <c r="BN154" s="263"/>
      <c r="BO154" s="258"/>
      <c r="BP154" s="258"/>
      <c r="BQ154" s="263"/>
      <c r="BR154" s="253"/>
      <c r="BS154" s="263"/>
      <c r="BT154" s="253"/>
      <c r="BU154" s="263"/>
      <c r="BV154" s="259"/>
      <c r="BW154" s="259"/>
      <c r="BX154" s="259"/>
      <c r="BY154" s="259"/>
      <c r="BZ154" s="259"/>
      <c r="CA154" s="259"/>
      <c r="CB154" s="262"/>
      <c r="CC154" s="262"/>
      <c r="CD154" s="253"/>
      <c r="CE154" s="258"/>
      <c r="CF154" s="258"/>
      <c r="CG154" s="258"/>
      <c r="CH154" s="258"/>
      <c r="CI154" s="258"/>
      <c r="CJ154" s="258"/>
      <c r="CK154" s="258"/>
      <c r="CL154" s="258"/>
      <c r="CM154" s="258"/>
      <c r="CN154" s="258"/>
      <c r="CO154" s="264"/>
      <c r="CU154" s="116"/>
    </row>
    <row r="155" spans="1:99" s="2" customFormat="1" ht="15" customHeight="1" thickBot="1">
      <c r="A155" s="243" t="s">
        <v>337</v>
      </c>
      <c r="B155" s="246"/>
      <c r="C155" s="260"/>
      <c r="D155" s="260"/>
      <c r="E155" s="260"/>
      <c r="F155" s="260"/>
      <c r="G155" s="261"/>
      <c r="H155" s="249"/>
      <c r="I155" s="262"/>
      <c r="J155" s="206"/>
      <c r="K155" s="249"/>
      <c r="L155" s="259"/>
      <c r="M155" s="259"/>
      <c r="N155" s="259"/>
      <c r="O155" s="259"/>
      <c r="P155" s="259"/>
      <c r="Q155" s="252"/>
      <c r="R155" s="260"/>
      <c r="S155" s="260"/>
      <c r="T155" s="261"/>
      <c r="U155" s="249"/>
      <c r="V155" s="259"/>
      <c r="W155" s="262"/>
      <c r="X155" s="246"/>
      <c r="Y155" s="249"/>
      <c r="Z155" s="259"/>
      <c r="AA155" s="262"/>
      <c r="AB155" s="253"/>
      <c r="AC155" s="258"/>
      <c r="AD155" s="258"/>
      <c r="AE155" s="258"/>
      <c r="AF155" s="258"/>
      <c r="AG155" s="258"/>
      <c r="AH155" s="258"/>
      <c r="AI155" s="258"/>
      <c r="AJ155" s="258"/>
      <c r="AK155" s="263"/>
      <c r="AL155" s="249"/>
      <c r="AM155" s="259"/>
      <c r="AN155" s="259"/>
      <c r="AO155" s="259"/>
      <c r="AP155" s="259"/>
      <c r="AQ155" s="259"/>
      <c r="AR155" s="262"/>
      <c r="AS155" s="246"/>
      <c r="AT155" s="260"/>
      <c r="AU155" s="260"/>
      <c r="AV155" s="261"/>
      <c r="AW155" s="253"/>
      <c r="AX155" s="258"/>
      <c r="AY155" s="263"/>
      <c r="AZ155" s="253"/>
      <c r="BA155" s="258"/>
      <c r="BB155" s="263"/>
      <c r="BC155" s="253"/>
      <c r="BD155" s="258"/>
      <c r="BE155" s="263"/>
      <c r="BF155" s="253"/>
      <c r="BG155" s="258"/>
      <c r="BH155" s="263"/>
      <c r="BI155" s="253"/>
      <c r="BJ155" s="258"/>
      <c r="BK155" s="263"/>
      <c r="BL155" s="253"/>
      <c r="BM155" s="258"/>
      <c r="BN155" s="263"/>
      <c r="BO155" s="258"/>
      <c r="BP155" s="258"/>
      <c r="BQ155" s="263"/>
      <c r="BR155" s="253"/>
      <c r="BS155" s="263"/>
      <c r="BT155" s="253"/>
      <c r="BU155" s="263"/>
      <c r="BV155" s="259"/>
      <c r="BW155" s="259"/>
      <c r="BX155" s="259"/>
      <c r="BY155" s="259"/>
      <c r="BZ155" s="259"/>
      <c r="CA155" s="259"/>
      <c r="CB155" s="262"/>
      <c r="CC155" s="262"/>
      <c r="CD155" s="253"/>
      <c r="CE155" s="258"/>
      <c r="CF155" s="258"/>
      <c r="CG155" s="258"/>
      <c r="CH155" s="258"/>
      <c r="CI155" s="258"/>
      <c r="CJ155" s="258"/>
      <c r="CK155" s="258"/>
      <c r="CL155" s="258"/>
      <c r="CM155" s="258"/>
      <c r="CN155" s="258"/>
      <c r="CO155" s="264"/>
      <c r="CU155" s="116"/>
    </row>
    <row r="156" spans="1:99" s="2" customFormat="1" ht="15" customHeight="1" thickBot="1">
      <c r="A156" s="243" t="s">
        <v>338</v>
      </c>
      <c r="B156" s="246"/>
      <c r="C156" s="260"/>
      <c r="D156" s="260"/>
      <c r="E156" s="260"/>
      <c r="F156" s="260"/>
      <c r="G156" s="261"/>
      <c r="H156" s="249"/>
      <c r="I156" s="262"/>
      <c r="J156" s="206"/>
      <c r="K156" s="249"/>
      <c r="L156" s="259"/>
      <c r="M156" s="259"/>
      <c r="N156" s="259"/>
      <c r="O156" s="259"/>
      <c r="P156" s="259"/>
      <c r="Q156" s="252"/>
      <c r="R156" s="260"/>
      <c r="S156" s="260"/>
      <c r="T156" s="261"/>
      <c r="U156" s="249"/>
      <c r="V156" s="259"/>
      <c r="W156" s="262"/>
      <c r="X156" s="246"/>
      <c r="Y156" s="249"/>
      <c r="Z156" s="259"/>
      <c r="AA156" s="262"/>
      <c r="AB156" s="253"/>
      <c r="AC156" s="258"/>
      <c r="AD156" s="258"/>
      <c r="AE156" s="258"/>
      <c r="AF156" s="258"/>
      <c r="AG156" s="258"/>
      <c r="AH156" s="258"/>
      <c r="AI156" s="258"/>
      <c r="AJ156" s="258"/>
      <c r="AK156" s="263"/>
      <c r="AL156" s="249"/>
      <c r="AM156" s="259"/>
      <c r="AN156" s="259"/>
      <c r="AO156" s="259"/>
      <c r="AP156" s="259"/>
      <c r="AQ156" s="259"/>
      <c r="AR156" s="262"/>
      <c r="AS156" s="246"/>
      <c r="AT156" s="260"/>
      <c r="AU156" s="260"/>
      <c r="AV156" s="261"/>
      <c r="AW156" s="253"/>
      <c r="AX156" s="258"/>
      <c r="AY156" s="263"/>
      <c r="AZ156" s="253"/>
      <c r="BA156" s="258"/>
      <c r="BB156" s="263"/>
      <c r="BC156" s="253"/>
      <c r="BD156" s="258"/>
      <c r="BE156" s="263"/>
      <c r="BF156" s="253"/>
      <c r="BG156" s="258"/>
      <c r="BH156" s="263"/>
      <c r="BI156" s="253"/>
      <c r="BJ156" s="258"/>
      <c r="BK156" s="263"/>
      <c r="BL156" s="253"/>
      <c r="BM156" s="258"/>
      <c r="BN156" s="263"/>
      <c r="BO156" s="258"/>
      <c r="BP156" s="258"/>
      <c r="BQ156" s="263"/>
      <c r="BR156" s="253"/>
      <c r="BS156" s="263"/>
      <c r="BT156" s="253"/>
      <c r="BU156" s="263"/>
      <c r="BV156" s="259"/>
      <c r="BW156" s="259"/>
      <c r="BX156" s="259"/>
      <c r="BY156" s="259"/>
      <c r="BZ156" s="259"/>
      <c r="CA156" s="259"/>
      <c r="CB156" s="262"/>
      <c r="CC156" s="262"/>
      <c r="CD156" s="253"/>
      <c r="CE156" s="258"/>
      <c r="CF156" s="258"/>
      <c r="CG156" s="258"/>
      <c r="CH156" s="258"/>
      <c r="CI156" s="258"/>
      <c r="CJ156" s="258"/>
      <c r="CK156" s="258"/>
      <c r="CL156" s="258"/>
      <c r="CM156" s="258"/>
      <c r="CN156" s="258"/>
      <c r="CO156" s="264"/>
      <c r="CU156" s="116"/>
    </row>
    <row r="157" spans="1:99" s="2" customFormat="1" ht="15" customHeight="1" thickBot="1">
      <c r="A157" s="243" t="s">
        <v>339</v>
      </c>
      <c r="B157" s="246"/>
      <c r="C157" s="260"/>
      <c r="D157" s="260"/>
      <c r="E157" s="260"/>
      <c r="F157" s="260"/>
      <c r="G157" s="261"/>
      <c r="H157" s="249"/>
      <c r="I157" s="262"/>
      <c r="J157" s="206"/>
      <c r="K157" s="249"/>
      <c r="L157" s="259"/>
      <c r="M157" s="259"/>
      <c r="N157" s="259"/>
      <c r="O157" s="259"/>
      <c r="P157" s="259"/>
      <c r="Q157" s="252"/>
      <c r="R157" s="260"/>
      <c r="S157" s="260"/>
      <c r="T157" s="261"/>
      <c r="U157" s="249"/>
      <c r="V157" s="259"/>
      <c r="W157" s="262"/>
      <c r="X157" s="246"/>
      <c r="Y157" s="249"/>
      <c r="Z157" s="259"/>
      <c r="AA157" s="262"/>
      <c r="AB157" s="253"/>
      <c r="AC157" s="258"/>
      <c r="AD157" s="258"/>
      <c r="AE157" s="258"/>
      <c r="AF157" s="258"/>
      <c r="AG157" s="258"/>
      <c r="AH157" s="258"/>
      <c r="AI157" s="258"/>
      <c r="AJ157" s="258"/>
      <c r="AK157" s="263"/>
      <c r="AL157" s="249"/>
      <c r="AM157" s="259"/>
      <c r="AN157" s="259"/>
      <c r="AO157" s="259"/>
      <c r="AP157" s="259"/>
      <c r="AQ157" s="259"/>
      <c r="AR157" s="262"/>
      <c r="AS157" s="246"/>
      <c r="AT157" s="260"/>
      <c r="AU157" s="260"/>
      <c r="AV157" s="261"/>
      <c r="AW157" s="253"/>
      <c r="AX157" s="258"/>
      <c r="AY157" s="263"/>
      <c r="AZ157" s="253"/>
      <c r="BA157" s="258"/>
      <c r="BB157" s="263"/>
      <c r="BC157" s="253"/>
      <c r="BD157" s="258"/>
      <c r="BE157" s="263"/>
      <c r="BF157" s="253"/>
      <c r="BG157" s="258"/>
      <c r="BH157" s="263"/>
      <c r="BI157" s="253"/>
      <c r="BJ157" s="258"/>
      <c r="BK157" s="263"/>
      <c r="BL157" s="253"/>
      <c r="BM157" s="258"/>
      <c r="BN157" s="263"/>
      <c r="BO157" s="258"/>
      <c r="BP157" s="258"/>
      <c r="BQ157" s="263"/>
      <c r="BR157" s="253"/>
      <c r="BS157" s="263"/>
      <c r="BT157" s="253"/>
      <c r="BU157" s="263"/>
      <c r="BV157" s="259"/>
      <c r="BW157" s="259"/>
      <c r="BX157" s="259"/>
      <c r="BY157" s="259"/>
      <c r="BZ157" s="259"/>
      <c r="CA157" s="259"/>
      <c r="CB157" s="262"/>
      <c r="CC157" s="262"/>
      <c r="CD157" s="253"/>
      <c r="CE157" s="258"/>
      <c r="CF157" s="258"/>
      <c r="CG157" s="258"/>
      <c r="CH157" s="258"/>
      <c r="CI157" s="258"/>
      <c r="CJ157" s="258"/>
      <c r="CK157" s="258"/>
      <c r="CL157" s="258"/>
      <c r="CM157" s="258"/>
      <c r="CN157" s="258"/>
      <c r="CO157" s="264"/>
      <c r="CU157" s="116"/>
    </row>
    <row r="158" spans="1:99" s="2" customFormat="1" ht="15" customHeight="1" thickBot="1">
      <c r="A158" s="243" t="s">
        <v>340</v>
      </c>
      <c r="B158" s="246"/>
      <c r="C158" s="260"/>
      <c r="D158" s="260"/>
      <c r="E158" s="260"/>
      <c r="F158" s="260"/>
      <c r="G158" s="261"/>
      <c r="H158" s="249"/>
      <c r="I158" s="262"/>
      <c r="J158" s="206"/>
      <c r="K158" s="249"/>
      <c r="L158" s="259"/>
      <c r="M158" s="259"/>
      <c r="N158" s="259"/>
      <c r="O158" s="259"/>
      <c r="P158" s="259"/>
      <c r="Q158" s="252"/>
      <c r="R158" s="260"/>
      <c r="S158" s="260"/>
      <c r="T158" s="261"/>
      <c r="U158" s="249"/>
      <c r="V158" s="259"/>
      <c r="W158" s="262"/>
      <c r="X158" s="246"/>
      <c r="Y158" s="249"/>
      <c r="Z158" s="259"/>
      <c r="AA158" s="262"/>
      <c r="AB158" s="253"/>
      <c r="AC158" s="258"/>
      <c r="AD158" s="258"/>
      <c r="AE158" s="258"/>
      <c r="AF158" s="258"/>
      <c r="AG158" s="258"/>
      <c r="AH158" s="258"/>
      <c r="AI158" s="258"/>
      <c r="AJ158" s="258"/>
      <c r="AK158" s="263"/>
      <c r="AL158" s="249"/>
      <c r="AM158" s="259"/>
      <c r="AN158" s="259"/>
      <c r="AO158" s="259"/>
      <c r="AP158" s="259"/>
      <c r="AQ158" s="259"/>
      <c r="AR158" s="262"/>
      <c r="AS158" s="246"/>
      <c r="AT158" s="260"/>
      <c r="AU158" s="260"/>
      <c r="AV158" s="261"/>
      <c r="AW158" s="253"/>
      <c r="AX158" s="258"/>
      <c r="AY158" s="263"/>
      <c r="AZ158" s="253"/>
      <c r="BA158" s="258"/>
      <c r="BB158" s="263"/>
      <c r="BC158" s="253"/>
      <c r="BD158" s="258"/>
      <c r="BE158" s="263"/>
      <c r="BF158" s="253"/>
      <c r="BG158" s="258"/>
      <c r="BH158" s="263"/>
      <c r="BI158" s="253"/>
      <c r="BJ158" s="258"/>
      <c r="BK158" s="263"/>
      <c r="BL158" s="253"/>
      <c r="BM158" s="258"/>
      <c r="BN158" s="263"/>
      <c r="BO158" s="258"/>
      <c r="BP158" s="258"/>
      <c r="BQ158" s="263"/>
      <c r="BR158" s="253"/>
      <c r="BS158" s="263"/>
      <c r="BT158" s="253"/>
      <c r="BU158" s="263"/>
      <c r="BV158" s="259"/>
      <c r="BW158" s="259"/>
      <c r="BX158" s="259"/>
      <c r="BY158" s="259"/>
      <c r="BZ158" s="259"/>
      <c r="CA158" s="259"/>
      <c r="CB158" s="262"/>
      <c r="CC158" s="262"/>
      <c r="CD158" s="253"/>
      <c r="CE158" s="258"/>
      <c r="CF158" s="258"/>
      <c r="CG158" s="258"/>
      <c r="CH158" s="258"/>
      <c r="CI158" s="258"/>
      <c r="CJ158" s="258"/>
      <c r="CK158" s="258"/>
      <c r="CL158" s="258"/>
      <c r="CM158" s="258"/>
      <c r="CN158" s="258"/>
      <c r="CO158" s="264"/>
      <c r="CU158" s="116"/>
    </row>
    <row r="159" spans="1:99" s="2" customFormat="1" ht="15" customHeight="1" thickBot="1">
      <c r="A159" s="243" t="s">
        <v>341</v>
      </c>
      <c r="B159" s="246"/>
      <c r="C159" s="260"/>
      <c r="D159" s="260"/>
      <c r="E159" s="260"/>
      <c r="F159" s="260"/>
      <c r="G159" s="261"/>
      <c r="H159" s="249"/>
      <c r="I159" s="262"/>
      <c r="J159" s="206"/>
      <c r="K159" s="249"/>
      <c r="L159" s="259"/>
      <c r="M159" s="259"/>
      <c r="N159" s="259"/>
      <c r="O159" s="259"/>
      <c r="P159" s="259"/>
      <c r="Q159" s="252"/>
      <c r="R159" s="260"/>
      <c r="S159" s="260"/>
      <c r="T159" s="261"/>
      <c r="U159" s="249"/>
      <c r="V159" s="259"/>
      <c r="W159" s="262"/>
      <c r="X159" s="246"/>
      <c r="Y159" s="249"/>
      <c r="Z159" s="259"/>
      <c r="AA159" s="262"/>
      <c r="AB159" s="253"/>
      <c r="AC159" s="258"/>
      <c r="AD159" s="258"/>
      <c r="AE159" s="258"/>
      <c r="AF159" s="258"/>
      <c r="AG159" s="258"/>
      <c r="AH159" s="258"/>
      <c r="AI159" s="258"/>
      <c r="AJ159" s="258"/>
      <c r="AK159" s="263"/>
      <c r="AL159" s="249"/>
      <c r="AM159" s="259"/>
      <c r="AN159" s="259"/>
      <c r="AO159" s="259"/>
      <c r="AP159" s="259"/>
      <c r="AQ159" s="259"/>
      <c r="AR159" s="262"/>
      <c r="AS159" s="246"/>
      <c r="AT159" s="260"/>
      <c r="AU159" s="260"/>
      <c r="AV159" s="261"/>
      <c r="AW159" s="253"/>
      <c r="AX159" s="258"/>
      <c r="AY159" s="263"/>
      <c r="AZ159" s="253"/>
      <c r="BA159" s="258"/>
      <c r="BB159" s="263"/>
      <c r="BC159" s="253"/>
      <c r="BD159" s="258"/>
      <c r="BE159" s="263"/>
      <c r="BF159" s="253"/>
      <c r="BG159" s="258"/>
      <c r="BH159" s="263"/>
      <c r="BI159" s="253"/>
      <c r="BJ159" s="258"/>
      <c r="BK159" s="263"/>
      <c r="BL159" s="253"/>
      <c r="BM159" s="258"/>
      <c r="BN159" s="263"/>
      <c r="BO159" s="258"/>
      <c r="BP159" s="258"/>
      <c r="BQ159" s="263"/>
      <c r="BR159" s="253"/>
      <c r="BS159" s="263"/>
      <c r="BT159" s="253"/>
      <c r="BU159" s="263"/>
      <c r="BV159" s="259"/>
      <c r="BW159" s="259"/>
      <c r="BX159" s="259"/>
      <c r="BY159" s="259"/>
      <c r="BZ159" s="259"/>
      <c r="CA159" s="259"/>
      <c r="CB159" s="262"/>
      <c r="CC159" s="262"/>
      <c r="CD159" s="253"/>
      <c r="CE159" s="258"/>
      <c r="CF159" s="258"/>
      <c r="CG159" s="258"/>
      <c r="CH159" s="258"/>
      <c r="CI159" s="258"/>
      <c r="CJ159" s="258"/>
      <c r="CK159" s="258"/>
      <c r="CL159" s="258"/>
      <c r="CM159" s="258"/>
      <c r="CN159" s="258"/>
      <c r="CO159" s="264"/>
      <c r="CU159" s="116"/>
    </row>
    <row r="160" spans="1:99" s="2" customFormat="1" ht="15" customHeight="1" thickBot="1">
      <c r="A160" s="243" t="s">
        <v>342</v>
      </c>
      <c r="B160" s="246"/>
      <c r="C160" s="260"/>
      <c r="D160" s="260"/>
      <c r="E160" s="260"/>
      <c r="F160" s="260"/>
      <c r="G160" s="261"/>
      <c r="H160" s="249"/>
      <c r="I160" s="262"/>
      <c r="J160" s="206"/>
      <c r="K160" s="249"/>
      <c r="L160" s="259"/>
      <c r="M160" s="259"/>
      <c r="N160" s="259"/>
      <c r="O160" s="259"/>
      <c r="P160" s="259"/>
      <c r="Q160" s="252"/>
      <c r="R160" s="260"/>
      <c r="S160" s="260"/>
      <c r="T160" s="261"/>
      <c r="U160" s="249"/>
      <c r="V160" s="259"/>
      <c r="W160" s="262"/>
      <c r="X160" s="246"/>
      <c r="Y160" s="249"/>
      <c r="Z160" s="259"/>
      <c r="AA160" s="262"/>
      <c r="AB160" s="253"/>
      <c r="AC160" s="258"/>
      <c r="AD160" s="258"/>
      <c r="AE160" s="258"/>
      <c r="AF160" s="258"/>
      <c r="AG160" s="258"/>
      <c r="AH160" s="258"/>
      <c r="AI160" s="258"/>
      <c r="AJ160" s="258"/>
      <c r="AK160" s="263"/>
      <c r="AL160" s="249"/>
      <c r="AM160" s="259"/>
      <c r="AN160" s="259"/>
      <c r="AO160" s="259"/>
      <c r="AP160" s="259"/>
      <c r="AQ160" s="259"/>
      <c r="AR160" s="262"/>
      <c r="AS160" s="246"/>
      <c r="AT160" s="260"/>
      <c r="AU160" s="260"/>
      <c r="AV160" s="261"/>
      <c r="AW160" s="253"/>
      <c r="AX160" s="258"/>
      <c r="AY160" s="263"/>
      <c r="AZ160" s="253"/>
      <c r="BA160" s="258"/>
      <c r="BB160" s="263"/>
      <c r="BC160" s="253"/>
      <c r="BD160" s="258"/>
      <c r="BE160" s="263"/>
      <c r="BF160" s="253"/>
      <c r="BG160" s="258"/>
      <c r="BH160" s="263"/>
      <c r="BI160" s="253"/>
      <c r="BJ160" s="258"/>
      <c r="BK160" s="263"/>
      <c r="BL160" s="253"/>
      <c r="BM160" s="258"/>
      <c r="BN160" s="263"/>
      <c r="BO160" s="258"/>
      <c r="BP160" s="258"/>
      <c r="BQ160" s="263"/>
      <c r="BR160" s="253"/>
      <c r="BS160" s="263"/>
      <c r="BT160" s="253"/>
      <c r="BU160" s="263"/>
      <c r="BV160" s="259"/>
      <c r="BW160" s="259"/>
      <c r="BX160" s="259"/>
      <c r="BY160" s="259"/>
      <c r="BZ160" s="259"/>
      <c r="CA160" s="259"/>
      <c r="CB160" s="262"/>
      <c r="CC160" s="262"/>
      <c r="CD160" s="253"/>
      <c r="CE160" s="258"/>
      <c r="CF160" s="258"/>
      <c r="CG160" s="258"/>
      <c r="CH160" s="258"/>
      <c r="CI160" s="258"/>
      <c r="CJ160" s="258"/>
      <c r="CK160" s="258"/>
      <c r="CL160" s="258"/>
      <c r="CM160" s="258"/>
      <c r="CN160" s="258"/>
      <c r="CO160" s="264"/>
      <c r="CU160" s="116"/>
    </row>
    <row r="161" spans="1:99" s="2" customFormat="1" ht="15" customHeight="1" thickBot="1">
      <c r="A161" s="243" t="s">
        <v>343</v>
      </c>
      <c r="B161" s="246"/>
      <c r="C161" s="260"/>
      <c r="D161" s="260"/>
      <c r="E161" s="260"/>
      <c r="F161" s="260"/>
      <c r="G161" s="261"/>
      <c r="H161" s="249"/>
      <c r="I161" s="262"/>
      <c r="J161" s="206"/>
      <c r="K161" s="249"/>
      <c r="L161" s="259"/>
      <c r="M161" s="259"/>
      <c r="N161" s="259"/>
      <c r="O161" s="259"/>
      <c r="P161" s="259"/>
      <c r="Q161" s="252"/>
      <c r="R161" s="260"/>
      <c r="S161" s="260"/>
      <c r="T161" s="261"/>
      <c r="U161" s="249"/>
      <c r="V161" s="259"/>
      <c r="W161" s="262"/>
      <c r="X161" s="246"/>
      <c r="Y161" s="249"/>
      <c r="Z161" s="259"/>
      <c r="AA161" s="262"/>
      <c r="AB161" s="253"/>
      <c r="AC161" s="258"/>
      <c r="AD161" s="258"/>
      <c r="AE161" s="258"/>
      <c r="AF161" s="258"/>
      <c r="AG161" s="258"/>
      <c r="AH161" s="258"/>
      <c r="AI161" s="258"/>
      <c r="AJ161" s="258"/>
      <c r="AK161" s="263"/>
      <c r="AL161" s="249"/>
      <c r="AM161" s="259"/>
      <c r="AN161" s="259"/>
      <c r="AO161" s="259"/>
      <c r="AP161" s="259"/>
      <c r="AQ161" s="259"/>
      <c r="AR161" s="262"/>
      <c r="AS161" s="246"/>
      <c r="AT161" s="260"/>
      <c r="AU161" s="260"/>
      <c r="AV161" s="261"/>
      <c r="AW161" s="253"/>
      <c r="AX161" s="258"/>
      <c r="AY161" s="263"/>
      <c r="AZ161" s="253"/>
      <c r="BA161" s="258"/>
      <c r="BB161" s="263"/>
      <c r="BC161" s="253"/>
      <c r="BD161" s="258"/>
      <c r="BE161" s="263"/>
      <c r="BF161" s="253"/>
      <c r="BG161" s="258"/>
      <c r="BH161" s="263"/>
      <c r="BI161" s="253"/>
      <c r="BJ161" s="258"/>
      <c r="BK161" s="263"/>
      <c r="BL161" s="253"/>
      <c r="BM161" s="258"/>
      <c r="BN161" s="263"/>
      <c r="BO161" s="258"/>
      <c r="BP161" s="258"/>
      <c r="BQ161" s="263"/>
      <c r="BR161" s="253"/>
      <c r="BS161" s="263"/>
      <c r="BT161" s="253"/>
      <c r="BU161" s="263"/>
      <c r="BV161" s="259"/>
      <c r="BW161" s="259"/>
      <c r="BX161" s="259"/>
      <c r="BY161" s="259"/>
      <c r="BZ161" s="259"/>
      <c r="CA161" s="259"/>
      <c r="CB161" s="262"/>
      <c r="CC161" s="262"/>
      <c r="CD161" s="253"/>
      <c r="CE161" s="258"/>
      <c r="CF161" s="258"/>
      <c r="CG161" s="258"/>
      <c r="CH161" s="258"/>
      <c r="CI161" s="258"/>
      <c r="CJ161" s="258"/>
      <c r="CK161" s="258"/>
      <c r="CL161" s="258"/>
      <c r="CM161" s="258"/>
      <c r="CN161" s="258"/>
      <c r="CO161" s="264"/>
      <c r="CU161" s="116"/>
    </row>
    <row r="162" spans="1:99" s="2" customFormat="1" ht="15" customHeight="1" thickBot="1">
      <c r="A162" s="243" t="s">
        <v>344</v>
      </c>
      <c r="B162" s="246"/>
      <c r="C162" s="260"/>
      <c r="D162" s="260"/>
      <c r="E162" s="260"/>
      <c r="F162" s="260"/>
      <c r="G162" s="261"/>
      <c r="H162" s="249"/>
      <c r="I162" s="262"/>
      <c r="J162" s="206"/>
      <c r="K162" s="249"/>
      <c r="L162" s="259"/>
      <c r="M162" s="259"/>
      <c r="N162" s="259"/>
      <c r="O162" s="259"/>
      <c r="P162" s="259"/>
      <c r="Q162" s="252"/>
      <c r="R162" s="260"/>
      <c r="S162" s="260"/>
      <c r="T162" s="261"/>
      <c r="U162" s="249"/>
      <c r="V162" s="259"/>
      <c r="W162" s="262"/>
      <c r="X162" s="246"/>
      <c r="Y162" s="249"/>
      <c r="Z162" s="259"/>
      <c r="AA162" s="262"/>
      <c r="AB162" s="253"/>
      <c r="AC162" s="258"/>
      <c r="AD162" s="258"/>
      <c r="AE162" s="258"/>
      <c r="AF162" s="258"/>
      <c r="AG162" s="258"/>
      <c r="AH162" s="258"/>
      <c r="AI162" s="258"/>
      <c r="AJ162" s="258"/>
      <c r="AK162" s="263"/>
      <c r="AL162" s="249"/>
      <c r="AM162" s="259"/>
      <c r="AN162" s="259"/>
      <c r="AO162" s="259"/>
      <c r="AP162" s="259"/>
      <c r="AQ162" s="259"/>
      <c r="AR162" s="262"/>
      <c r="AS162" s="246"/>
      <c r="AT162" s="260"/>
      <c r="AU162" s="260"/>
      <c r="AV162" s="261"/>
      <c r="AW162" s="253"/>
      <c r="AX162" s="258"/>
      <c r="AY162" s="263"/>
      <c r="AZ162" s="253"/>
      <c r="BA162" s="258"/>
      <c r="BB162" s="263"/>
      <c r="BC162" s="253"/>
      <c r="BD162" s="258"/>
      <c r="BE162" s="263"/>
      <c r="BF162" s="253"/>
      <c r="BG162" s="258"/>
      <c r="BH162" s="263"/>
      <c r="BI162" s="253"/>
      <c r="BJ162" s="258"/>
      <c r="BK162" s="263"/>
      <c r="BL162" s="253"/>
      <c r="BM162" s="258"/>
      <c r="BN162" s="263"/>
      <c r="BO162" s="258"/>
      <c r="BP162" s="258"/>
      <c r="BQ162" s="263"/>
      <c r="BR162" s="253"/>
      <c r="BS162" s="263"/>
      <c r="BT162" s="253"/>
      <c r="BU162" s="263"/>
      <c r="BV162" s="259"/>
      <c r="BW162" s="259"/>
      <c r="BX162" s="259"/>
      <c r="BY162" s="259"/>
      <c r="BZ162" s="259"/>
      <c r="CA162" s="259"/>
      <c r="CB162" s="262"/>
      <c r="CC162" s="262"/>
      <c r="CD162" s="253"/>
      <c r="CE162" s="258"/>
      <c r="CF162" s="258"/>
      <c r="CG162" s="258"/>
      <c r="CH162" s="258"/>
      <c r="CI162" s="258"/>
      <c r="CJ162" s="258"/>
      <c r="CK162" s="258"/>
      <c r="CL162" s="258"/>
      <c r="CM162" s="258"/>
      <c r="CN162" s="258"/>
      <c r="CO162" s="264"/>
      <c r="CU162" s="116"/>
    </row>
    <row r="163" spans="1:99" s="2" customFormat="1" ht="15" customHeight="1" thickBot="1">
      <c r="A163" s="243" t="s">
        <v>345</v>
      </c>
      <c r="B163" s="246"/>
      <c r="C163" s="260"/>
      <c r="D163" s="260"/>
      <c r="E163" s="260"/>
      <c r="F163" s="260"/>
      <c r="G163" s="261"/>
      <c r="H163" s="249"/>
      <c r="I163" s="262"/>
      <c r="J163" s="206"/>
      <c r="K163" s="249"/>
      <c r="L163" s="259"/>
      <c r="M163" s="259"/>
      <c r="N163" s="259"/>
      <c r="O163" s="259"/>
      <c r="P163" s="259"/>
      <c r="Q163" s="252"/>
      <c r="R163" s="260"/>
      <c r="S163" s="260"/>
      <c r="T163" s="261"/>
      <c r="U163" s="249"/>
      <c r="V163" s="259"/>
      <c r="W163" s="262"/>
      <c r="X163" s="246"/>
      <c r="Y163" s="249"/>
      <c r="Z163" s="259"/>
      <c r="AA163" s="262"/>
      <c r="AB163" s="253"/>
      <c r="AC163" s="258"/>
      <c r="AD163" s="258"/>
      <c r="AE163" s="258"/>
      <c r="AF163" s="258"/>
      <c r="AG163" s="258"/>
      <c r="AH163" s="258"/>
      <c r="AI163" s="258"/>
      <c r="AJ163" s="258"/>
      <c r="AK163" s="263"/>
      <c r="AL163" s="249"/>
      <c r="AM163" s="259"/>
      <c r="AN163" s="259"/>
      <c r="AO163" s="259"/>
      <c r="AP163" s="259"/>
      <c r="AQ163" s="259"/>
      <c r="AR163" s="262"/>
      <c r="AS163" s="246"/>
      <c r="AT163" s="260"/>
      <c r="AU163" s="260"/>
      <c r="AV163" s="261"/>
      <c r="AW163" s="253"/>
      <c r="AX163" s="258"/>
      <c r="AY163" s="263"/>
      <c r="AZ163" s="253"/>
      <c r="BA163" s="258"/>
      <c r="BB163" s="263"/>
      <c r="BC163" s="253"/>
      <c r="BD163" s="258"/>
      <c r="BE163" s="263"/>
      <c r="BF163" s="253"/>
      <c r="BG163" s="258"/>
      <c r="BH163" s="263"/>
      <c r="BI163" s="253"/>
      <c r="BJ163" s="258"/>
      <c r="BK163" s="263"/>
      <c r="BL163" s="253"/>
      <c r="BM163" s="258"/>
      <c r="BN163" s="263"/>
      <c r="BO163" s="258"/>
      <c r="BP163" s="258"/>
      <c r="BQ163" s="263"/>
      <c r="BR163" s="253"/>
      <c r="BS163" s="263"/>
      <c r="BT163" s="253"/>
      <c r="BU163" s="263"/>
      <c r="BV163" s="259"/>
      <c r="BW163" s="259"/>
      <c r="BX163" s="259"/>
      <c r="BY163" s="259"/>
      <c r="BZ163" s="259"/>
      <c r="CA163" s="259"/>
      <c r="CB163" s="262"/>
      <c r="CC163" s="262"/>
      <c r="CD163" s="253"/>
      <c r="CE163" s="258"/>
      <c r="CF163" s="258"/>
      <c r="CG163" s="258"/>
      <c r="CH163" s="258"/>
      <c r="CI163" s="258"/>
      <c r="CJ163" s="258"/>
      <c r="CK163" s="258"/>
      <c r="CL163" s="258"/>
      <c r="CM163" s="258"/>
      <c r="CN163" s="258"/>
      <c r="CO163" s="264"/>
      <c r="CU163" s="116"/>
    </row>
    <row r="164" spans="1:99" s="2" customFormat="1" ht="15" customHeight="1" thickBot="1">
      <c r="A164" s="243" t="s">
        <v>346</v>
      </c>
      <c r="B164" s="246"/>
      <c r="C164" s="260"/>
      <c r="D164" s="260"/>
      <c r="E164" s="260"/>
      <c r="F164" s="260"/>
      <c r="G164" s="261"/>
      <c r="H164" s="249"/>
      <c r="I164" s="262"/>
      <c r="J164" s="206"/>
      <c r="K164" s="249"/>
      <c r="L164" s="259"/>
      <c r="M164" s="259"/>
      <c r="N164" s="259"/>
      <c r="O164" s="259"/>
      <c r="P164" s="259"/>
      <c r="Q164" s="252"/>
      <c r="R164" s="260"/>
      <c r="S164" s="260"/>
      <c r="T164" s="261"/>
      <c r="U164" s="249"/>
      <c r="V164" s="259"/>
      <c r="W164" s="262"/>
      <c r="X164" s="246"/>
      <c r="Y164" s="249"/>
      <c r="Z164" s="259"/>
      <c r="AA164" s="262"/>
      <c r="AB164" s="253"/>
      <c r="AC164" s="258"/>
      <c r="AD164" s="258"/>
      <c r="AE164" s="258"/>
      <c r="AF164" s="258"/>
      <c r="AG164" s="258"/>
      <c r="AH164" s="258"/>
      <c r="AI164" s="258"/>
      <c r="AJ164" s="258"/>
      <c r="AK164" s="263"/>
      <c r="AL164" s="249"/>
      <c r="AM164" s="259"/>
      <c r="AN164" s="259"/>
      <c r="AO164" s="259"/>
      <c r="AP164" s="259"/>
      <c r="AQ164" s="259"/>
      <c r="AR164" s="262"/>
      <c r="AS164" s="246"/>
      <c r="AT164" s="260"/>
      <c r="AU164" s="260"/>
      <c r="AV164" s="261"/>
      <c r="AW164" s="253"/>
      <c r="AX164" s="258"/>
      <c r="AY164" s="263"/>
      <c r="AZ164" s="253"/>
      <c r="BA164" s="258"/>
      <c r="BB164" s="263"/>
      <c r="BC164" s="253"/>
      <c r="BD164" s="258"/>
      <c r="BE164" s="263"/>
      <c r="BF164" s="253"/>
      <c r="BG164" s="258"/>
      <c r="BH164" s="263"/>
      <c r="BI164" s="253"/>
      <c r="BJ164" s="258"/>
      <c r="BK164" s="263"/>
      <c r="BL164" s="253"/>
      <c r="BM164" s="258"/>
      <c r="BN164" s="263"/>
      <c r="BO164" s="258"/>
      <c r="BP164" s="258"/>
      <c r="BQ164" s="263"/>
      <c r="BR164" s="253"/>
      <c r="BS164" s="263"/>
      <c r="BT164" s="253"/>
      <c r="BU164" s="263"/>
      <c r="BV164" s="259"/>
      <c r="BW164" s="259"/>
      <c r="BX164" s="259"/>
      <c r="BY164" s="259"/>
      <c r="BZ164" s="259"/>
      <c r="CA164" s="259"/>
      <c r="CB164" s="262"/>
      <c r="CC164" s="262"/>
      <c r="CD164" s="253"/>
      <c r="CE164" s="258"/>
      <c r="CF164" s="258"/>
      <c r="CG164" s="258"/>
      <c r="CH164" s="258"/>
      <c r="CI164" s="258"/>
      <c r="CJ164" s="258"/>
      <c r="CK164" s="258"/>
      <c r="CL164" s="258"/>
      <c r="CM164" s="258"/>
      <c r="CN164" s="258"/>
      <c r="CO164" s="264"/>
      <c r="CU164" s="116"/>
    </row>
    <row r="165" spans="1:99" s="2" customFormat="1" ht="15" customHeight="1" thickBot="1">
      <c r="A165" s="243" t="s">
        <v>347</v>
      </c>
      <c r="B165" s="246"/>
      <c r="C165" s="260"/>
      <c r="D165" s="260"/>
      <c r="E165" s="260"/>
      <c r="F165" s="260"/>
      <c r="G165" s="261"/>
      <c r="H165" s="249"/>
      <c r="I165" s="262"/>
      <c r="J165" s="206"/>
      <c r="K165" s="249"/>
      <c r="L165" s="259"/>
      <c r="M165" s="259"/>
      <c r="N165" s="259"/>
      <c r="O165" s="259"/>
      <c r="P165" s="259"/>
      <c r="Q165" s="252"/>
      <c r="R165" s="260"/>
      <c r="S165" s="260"/>
      <c r="T165" s="261"/>
      <c r="U165" s="249"/>
      <c r="V165" s="259"/>
      <c r="W165" s="262"/>
      <c r="X165" s="246"/>
      <c r="Y165" s="249"/>
      <c r="Z165" s="259"/>
      <c r="AA165" s="262"/>
      <c r="AB165" s="253"/>
      <c r="AC165" s="258"/>
      <c r="AD165" s="258"/>
      <c r="AE165" s="258"/>
      <c r="AF165" s="258"/>
      <c r="AG165" s="258"/>
      <c r="AH165" s="258"/>
      <c r="AI165" s="258"/>
      <c r="AJ165" s="258"/>
      <c r="AK165" s="263"/>
      <c r="AL165" s="249"/>
      <c r="AM165" s="259"/>
      <c r="AN165" s="259"/>
      <c r="AO165" s="259"/>
      <c r="AP165" s="259"/>
      <c r="AQ165" s="259"/>
      <c r="AR165" s="262"/>
      <c r="AS165" s="246"/>
      <c r="AT165" s="260"/>
      <c r="AU165" s="260"/>
      <c r="AV165" s="261"/>
      <c r="AW165" s="253"/>
      <c r="AX165" s="258"/>
      <c r="AY165" s="263"/>
      <c r="AZ165" s="253"/>
      <c r="BA165" s="258"/>
      <c r="BB165" s="263"/>
      <c r="BC165" s="253"/>
      <c r="BD165" s="258"/>
      <c r="BE165" s="263"/>
      <c r="BF165" s="253"/>
      <c r="BG165" s="258"/>
      <c r="BH165" s="263"/>
      <c r="BI165" s="253"/>
      <c r="BJ165" s="258"/>
      <c r="BK165" s="263"/>
      <c r="BL165" s="253"/>
      <c r="BM165" s="258"/>
      <c r="BN165" s="263"/>
      <c r="BO165" s="258"/>
      <c r="BP165" s="258"/>
      <c r="BQ165" s="263"/>
      <c r="BR165" s="253"/>
      <c r="BS165" s="263"/>
      <c r="BT165" s="253"/>
      <c r="BU165" s="263"/>
      <c r="BV165" s="259"/>
      <c r="BW165" s="259"/>
      <c r="BX165" s="259"/>
      <c r="BY165" s="259"/>
      <c r="BZ165" s="259"/>
      <c r="CA165" s="259"/>
      <c r="CB165" s="262"/>
      <c r="CC165" s="262"/>
      <c r="CD165" s="253"/>
      <c r="CE165" s="258"/>
      <c r="CF165" s="258"/>
      <c r="CG165" s="258"/>
      <c r="CH165" s="258"/>
      <c r="CI165" s="258"/>
      <c r="CJ165" s="258"/>
      <c r="CK165" s="258"/>
      <c r="CL165" s="258"/>
      <c r="CM165" s="258"/>
      <c r="CN165" s="258"/>
      <c r="CO165" s="264"/>
      <c r="CU165" s="116"/>
    </row>
    <row r="166" spans="1:99" s="2" customFormat="1" ht="15" customHeight="1" thickBot="1">
      <c r="A166" s="243" t="s">
        <v>348</v>
      </c>
      <c r="B166" s="246"/>
      <c r="C166" s="260"/>
      <c r="D166" s="260"/>
      <c r="E166" s="260"/>
      <c r="F166" s="260"/>
      <c r="G166" s="261"/>
      <c r="H166" s="249"/>
      <c r="I166" s="262"/>
      <c r="J166" s="206"/>
      <c r="K166" s="249"/>
      <c r="L166" s="259"/>
      <c r="M166" s="259"/>
      <c r="N166" s="259"/>
      <c r="O166" s="259"/>
      <c r="P166" s="259"/>
      <c r="Q166" s="252"/>
      <c r="R166" s="260"/>
      <c r="S166" s="260"/>
      <c r="T166" s="261"/>
      <c r="U166" s="249"/>
      <c r="V166" s="259"/>
      <c r="W166" s="262"/>
      <c r="X166" s="246"/>
      <c r="Y166" s="249"/>
      <c r="Z166" s="259"/>
      <c r="AA166" s="262"/>
      <c r="AB166" s="253"/>
      <c r="AC166" s="258"/>
      <c r="AD166" s="258"/>
      <c r="AE166" s="258"/>
      <c r="AF166" s="258"/>
      <c r="AG166" s="258"/>
      <c r="AH166" s="258"/>
      <c r="AI166" s="258"/>
      <c r="AJ166" s="258"/>
      <c r="AK166" s="263"/>
      <c r="AL166" s="249"/>
      <c r="AM166" s="259"/>
      <c r="AN166" s="259"/>
      <c r="AO166" s="259"/>
      <c r="AP166" s="259"/>
      <c r="AQ166" s="259"/>
      <c r="AR166" s="262"/>
      <c r="AS166" s="246"/>
      <c r="AT166" s="260"/>
      <c r="AU166" s="260"/>
      <c r="AV166" s="261"/>
      <c r="AW166" s="253"/>
      <c r="AX166" s="258"/>
      <c r="AY166" s="263"/>
      <c r="AZ166" s="253"/>
      <c r="BA166" s="258"/>
      <c r="BB166" s="263"/>
      <c r="BC166" s="253"/>
      <c r="BD166" s="258"/>
      <c r="BE166" s="263"/>
      <c r="BF166" s="253"/>
      <c r="BG166" s="258"/>
      <c r="BH166" s="263"/>
      <c r="BI166" s="253"/>
      <c r="BJ166" s="258"/>
      <c r="BK166" s="263"/>
      <c r="BL166" s="253"/>
      <c r="BM166" s="258"/>
      <c r="BN166" s="263"/>
      <c r="BO166" s="258"/>
      <c r="BP166" s="258"/>
      <c r="BQ166" s="263"/>
      <c r="BR166" s="253"/>
      <c r="BS166" s="263"/>
      <c r="BT166" s="253"/>
      <c r="BU166" s="263"/>
      <c r="BV166" s="259"/>
      <c r="BW166" s="259"/>
      <c r="BX166" s="259"/>
      <c r="BY166" s="259"/>
      <c r="BZ166" s="259"/>
      <c r="CA166" s="259"/>
      <c r="CB166" s="262"/>
      <c r="CC166" s="262"/>
      <c r="CD166" s="253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64"/>
      <c r="CU166" s="116"/>
    </row>
    <row r="167" spans="1:99" s="2" customFormat="1" ht="15" customHeight="1" thickBot="1">
      <c r="A167" s="243" t="s">
        <v>349</v>
      </c>
      <c r="B167" s="246"/>
      <c r="C167" s="260"/>
      <c r="D167" s="260"/>
      <c r="E167" s="260"/>
      <c r="F167" s="260"/>
      <c r="G167" s="261"/>
      <c r="H167" s="249"/>
      <c r="I167" s="262"/>
      <c r="J167" s="206"/>
      <c r="K167" s="249"/>
      <c r="L167" s="259"/>
      <c r="M167" s="259"/>
      <c r="N167" s="259"/>
      <c r="O167" s="259"/>
      <c r="P167" s="259"/>
      <c r="Q167" s="252"/>
      <c r="R167" s="260"/>
      <c r="S167" s="260"/>
      <c r="T167" s="261"/>
      <c r="U167" s="249"/>
      <c r="V167" s="259"/>
      <c r="W167" s="262"/>
      <c r="X167" s="246"/>
      <c r="Y167" s="249"/>
      <c r="Z167" s="259"/>
      <c r="AA167" s="262"/>
      <c r="AB167" s="253"/>
      <c r="AC167" s="258"/>
      <c r="AD167" s="258"/>
      <c r="AE167" s="258"/>
      <c r="AF167" s="258"/>
      <c r="AG167" s="258"/>
      <c r="AH167" s="258"/>
      <c r="AI167" s="258"/>
      <c r="AJ167" s="258"/>
      <c r="AK167" s="263"/>
      <c r="AL167" s="249"/>
      <c r="AM167" s="259"/>
      <c r="AN167" s="259"/>
      <c r="AO167" s="259"/>
      <c r="AP167" s="259"/>
      <c r="AQ167" s="259"/>
      <c r="AR167" s="262"/>
      <c r="AS167" s="246"/>
      <c r="AT167" s="260"/>
      <c r="AU167" s="260"/>
      <c r="AV167" s="261"/>
      <c r="AW167" s="253"/>
      <c r="AX167" s="258"/>
      <c r="AY167" s="263"/>
      <c r="AZ167" s="253"/>
      <c r="BA167" s="258"/>
      <c r="BB167" s="263"/>
      <c r="BC167" s="253"/>
      <c r="BD167" s="258"/>
      <c r="BE167" s="263"/>
      <c r="BF167" s="253"/>
      <c r="BG167" s="258"/>
      <c r="BH167" s="263"/>
      <c r="BI167" s="253"/>
      <c r="BJ167" s="258"/>
      <c r="BK167" s="263"/>
      <c r="BL167" s="253"/>
      <c r="BM167" s="258"/>
      <c r="BN167" s="263"/>
      <c r="BO167" s="258"/>
      <c r="BP167" s="258"/>
      <c r="BQ167" s="263"/>
      <c r="BR167" s="253"/>
      <c r="BS167" s="263"/>
      <c r="BT167" s="253"/>
      <c r="BU167" s="263"/>
      <c r="BV167" s="259"/>
      <c r="BW167" s="259"/>
      <c r="BX167" s="259"/>
      <c r="BY167" s="259"/>
      <c r="BZ167" s="259"/>
      <c r="CA167" s="259"/>
      <c r="CB167" s="262"/>
      <c r="CC167" s="262"/>
      <c r="CD167" s="253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64"/>
      <c r="CU167" s="116"/>
    </row>
    <row r="168" spans="1:99" s="2" customFormat="1" ht="15" customHeight="1" thickBot="1">
      <c r="A168" s="243" t="s">
        <v>350</v>
      </c>
      <c r="B168" s="246"/>
      <c r="C168" s="260"/>
      <c r="D168" s="260"/>
      <c r="E168" s="260"/>
      <c r="F168" s="260"/>
      <c r="G168" s="261"/>
      <c r="H168" s="249"/>
      <c r="I168" s="262"/>
      <c r="J168" s="206"/>
      <c r="K168" s="249"/>
      <c r="L168" s="259"/>
      <c r="M168" s="259"/>
      <c r="N168" s="259"/>
      <c r="O168" s="259"/>
      <c r="P168" s="259"/>
      <c r="Q168" s="252"/>
      <c r="R168" s="260"/>
      <c r="S168" s="260"/>
      <c r="T168" s="261"/>
      <c r="U168" s="249"/>
      <c r="V168" s="259"/>
      <c r="W168" s="262"/>
      <c r="X168" s="246"/>
      <c r="Y168" s="249"/>
      <c r="Z168" s="259"/>
      <c r="AA168" s="262"/>
      <c r="AB168" s="253"/>
      <c r="AC168" s="258"/>
      <c r="AD168" s="258"/>
      <c r="AE168" s="258"/>
      <c r="AF168" s="258"/>
      <c r="AG168" s="258"/>
      <c r="AH168" s="258"/>
      <c r="AI168" s="258"/>
      <c r="AJ168" s="258"/>
      <c r="AK168" s="263"/>
      <c r="AL168" s="249"/>
      <c r="AM168" s="259"/>
      <c r="AN168" s="259"/>
      <c r="AO168" s="259"/>
      <c r="AP168" s="259"/>
      <c r="AQ168" s="259"/>
      <c r="AR168" s="262"/>
      <c r="AS168" s="246"/>
      <c r="AT168" s="260"/>
      <c r="AU168" s="260"/>
      <c r="AV168" s="261"/>
      <c r="AW168" s="253"/>
      <c r="AX168" s="258"/>
      <c r="AY168" s="263"/>
      <c r="AZ168" s="253"/>
      <c r="BA168" s="258"/>
      <c r="BB168" s="263"/>
      <c r="BC168" s="253"/>
      <c r="BD168" s="258"/>
      <c r="BE168" s="263"/>
      <c r="BF168" s="253"/>
      <c r="BG168" s="258"/>
      <c r="BH168" s="263"/>
      <c r="BI168" s="253"/>
      <c r="BJ168" s="258"/>
      <c r="BK168" s="263"/>
      <c r="BL168" s="253"/>
      <c r="BM168" s="258"/>
      <c r="BN168" s="263"/>
      <c r="BO168" s="258"/>
      <c r="BP168" s="258"/>
      <c r="BQ168" s="263"/>
      <c r="BR168" s="253"/>
      <c r="BS168" s="263"/>
      <c r="BT168" s="253"/>
      <c r="BU168" s="263"/>
      <c r="BV168" s="259"/>
      <c r="BW168" s="259"/>
      <c r="BX168" s="259"/>
      <c r="BY168" s="259"/>
      <c r="BZ168" s="259"/>
      <c r="CA168" s="259"/>
      <c r="CB168" s="262"/>
      <c r="CC168" s="262"/>
      <c r="CD168" s="253"/>
      <c r="CE168" s="258"/>
      <c r="CF168" s="258"/>
      <c r="CG168" s="258"/>
      <c r="CH168" s="258"/>
      <c r="CI168" s="258"/>
      <c r="CJ168" s="258"/>
      <c r="CK168" s="258"/>
      <c r="CL168" s="258"/>
      <c r="CM168" s="258"/>
      <c r="CN168" s="258"/>
      <c r="CO168" s="264"/>
      <c r="CU168" s="116"/>
    </row>
    <row r="169" spans="1:99" s="2" customFormat="1" ht="15" customHeight="1" thickBot="1">
      <c r="A169" s="243" t="s">
        <v>351</v>
      </c>
      <c r="B169" s="246"/>
      <c r="C169" s="260"/>
      <c r="D169" s="260"/>
      <c r="E169" s="260"/>
      <c r="F169" s="260"/>
      <c r="G169" s="261"/>
      <c r="H169" s="249"/>
      <c r="I169" s="262"/>
      <c r="J169" s="206"/>
      <c r="K169" s="249"/>
      <c r="L169" s="259"/>
      <c r="M169" s="259"/>
      <c r="N169" s="259"/>
      <c r="O169" s="259"/>
      <c r="P169" s="259"/>
      <c r="Q169" s="252"/>
      <c r="R169" s="260"/>
      <c r="S169" s="260"/>
      <c r="T169" s="261"/>
      <c r="U169" s="249"/>
      <c r="V169" s="259"/>
      <c r="W169" s="262"/>
      <c r="X169" s="246"/>
      <c r="Y169" s="249"/>
      <c r="Z169" s="259"/>
      <c r="AA169" s="262"/>
      <c r="AB169" s="253"/>
      <c r="AC169" s="258"/>
      <c r="AD169" s="258"/>
      <c r="AE169" s="258"/>
      <c r="AF169" s="258"/>
      <c r="AG169" s="258"/>
      <c r="AH169" s="258"/>
      <c r="AI169" s="258"/>
      <c r="AJ169" s="258"/>
      <c r="AK169" s="263"/>
      <c r="AL169" s="249"/>
      <c r="AM169" s="259"/>
      <c r="AN169" s="259"/>
      <c r="AO169" s="259"/>
      <c r="AP169" s="259"/>
      <c r="AQ169" s="259"/>
      <c r="AR169" s="262"/>
      <c r="AS169" s="246"/>
      <c r="AT169" s="260"/>
      <c r="AU169" s="260"/>
      <c r="AV169" s="261"/>
      <c r="AW169" s="253"/>
      <c r="AX169" s="258"/>
      <c r="AY169" s="263"/>
      <c r="AZ169" s="253"/>
      <c r="BA169" s="258"/>
      <c r="BB169" s="263"/>
      <c r="BC169" s="253"/>
      <c r="BD169" s="258"/>
      <c r="BE169" s="263"/>
      <c r="BF169" s="253"/>
      <c r="BG169" s="258"/>
      <c r="BH169" s="263"/>
      <c r="BI169" s="253"/>
      <c r="BJ169" s="258"/>
      <c r="BK169" s="263"/>
      <c r="BL169" s="253"/>
      <c r="BM169" s="258"/>
      <c r="BN169" s="263"/>
      <c r="BO169" s="258"/>
      <c r="BP169" s="258"/>
      <c r="BQ169" s="263"/>
      <c r="BR169" s="253"/>
      <c r="BS169" s="263"/>
      <c r="BT169" s="253"/>
      <c r="BU169" s="263"/>
      <c r="BV169" s="259"/>
      <c r="BW169" s="259"/>
      <c r="BX169" s="259"/>
      <c r="BY169" s="259"/>
      <c r="BZ169" s="259"/>
      <c r="CA169" s="259"/>
      <c r="CB169" s="262"/>
      <c r="CC169" s="262"/>
      <c r="CD169" s="253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64"/>
      <c r="CU169" s="116"/>
    </row>
    <row r="170" spans="1:99" s="2" customFormat="1" ht="15" customHeight="1" thickBot="1">
      <c r="A170" s="243" t="s">
        <v>352</v>
      </c>
      <c r="B170" s="246"/>
      <c r="C170" s="260"/>
      <c r="D170" s="260"/>
      <c r="E170" s="260"/>
      <c r="F170" s="260"/>
      <c r="G170" s="261"/>
      <c r="H170" s="249"/>
      <c r="I170" s="262"/>
      <c r="J170" s="206"/>
      <c r="K170" s="249"/>
      <c r="L170" s="259"/>
      <c r="M170" s="259"/>
      <c r="N170" s="259"/>
      <c r="O170" s="259"/>
      <c r="P170" s="259"/>
      <c r="Q170" s="252"/>
      <c r="R170" s="260"/>
      <c r="S170" s="260"/>
      <c r="T170" s="261"/>
      <c r="U170" s="249"/>
      <c r="V170" s="259"/>
      <c r="W170" s="262"/>
      <c r="X170" s="246"/>
      <c r="Y170" s="249"/>
      <c r="Z170" s="259"/>
      <c r="AA170" s="262"/>
      <c r="AB170" s="253"/>
      <c r="AC170" s="258"/>
      <c r="AD170" s="258"/>
      <c r="AE170" s="258"/>
      <c r="AF170" s="258"/>
      <c r="AG170" s="258"/>
      <c r="AH170" s="258"/>
      <c r="AI170" s="258"/>
      <c r="AJ170" s="258"/>
      <c r="AK170" s="263"/>
      <c r="AL170" s="249"/>
      <c r="AM170" s="259"/>
      <c r="AN170" s="259"/>
      <c r="AO170" s="259"/>
      <c r="AP170" s="259"/>
      <c r="AQ170" s="259"/>
      <c r="AR170" s="262"/>
      <c r="AS170" s="246"/>
      <c r="AT170" s="260"/>
      <c r="AU170" s="260"/>
      <c r="AV170" s="261"/>
      <c r="AW170" s="253"/>
      <c r="AX170" s="258"/>
      <c r="AY170" s="263"/>
      <c r="AZ170" s="253"/>
      <c r="BA170" s="258"/>
      <c r="BB170" s="263"/>
      <c r="BC170" s="253"/>
      <c r="BD170" s="258"/>
      <c r="BE170" s="263"/>
      <c r="BF170" s="253"/>
      <c r="BG170" s="258"/>
      <c r="BH170" s="263"/>
      <c r="BI170" s="253"/>
      <c r="BJ170" s="258"/>
      <c r="BK170" s="263"/>
      <c r="BL170" s="253"/>
      <c r="BM170" s="258"/>
      <c r="BN170" s="263"/>
      <c r="BO170" s="258"/>
      <c r="BP170" s="258"/>
      <c r="BQ170" s="263"/>
      <c r="BR170" s="253"/>
      <c r="BS170" s="263"/>
      <c r="BT170" s="253"/>
      <c r="BU170" s="263"/>
      <c r="BV170" s="259"/>
      <c r="BW170" s="259"/>
      <c r="BX170" s="259"/>
      <c r="BY170" s="259"/>
      <c r="BZ170" s="259"/>
      <c r="CA170" s="259"/>
      <c r="CB170" s="262"/>
      <c r="CC170" s="262"/>
      <c r="CD170" s="253"/>
      <c r="CE170" s="258"/>
      <c r="CF170" s="258"/>
      <c r="CG170" s="258"/>
      <c r="CH170" s="258"/>
      <c r="CI170" s="258"/>
      <c r="CJ170" s="258"/>
      <c r="CK170" s="258"/>
      <c r="CL170" s="258"/>
      <c r="CM170" s="258"/>
      <c r="CN170" s="258"/>
      <c r="CO170" s="264"/>
      <c r="CU170" s="116"/>
    </row>
    <row r="171" spans="1:99" s="2" customFormat="1" ht="15" customHeight="1" thickBot="1">
      <c r="A171" s="243" t="s">
        <v>353</v>
      </c>
      <c r="B171" s="246"/>
      <c r="C171" s="260"/>
      <c r="D171" s="260"/>
      <c r="E171" s="260"/>
      <c r="F171" s="260"/>
      <c r="G171" s="261"/>
      <c r="H171" s="249"/>
      <c r="I171" s="262"/>
      <c r="J171" s="206"/>
      <c r="K171" s="249"/>
      <c r="L171" s="259"/>
      <c r="M171" s="259"/>
      <c r="N171" s="259"/>
      <c r="O171" s="259"/>
      <c r="P171" s="259"/>
      <c r="Q171" s="252"/>
      <c r="R171" s="260"/>
      <c r="S171" s="260"/>
      <c r="T171" s="261"/>
      <c r="U171" s="249"/>
      <c r="V171" s="259"/>
      <c r="W171" s="262"/>
      <c r="X171" s="246"/>
      <c r="Y171" s="249"/>
      <c r="Z171" s="259"/>
      <c r="AA171" s="262"/>
      <c r="AB171" s="253"/>
      <c r="AC171" s="258"/>
      <c r="AD171" s="258"/>
      <c r="AE171" s="258"/>
      <c r="AF171" s="258"/>
      <c r="AG171" s="258"/>
      <c r="AH171" s="258"/>
      <c r="AI171" s="258"/>
      <c r="AJ171" s="258"/>
      <c r="AK171" s="263"/>
      <c r="AL171" s="249"/>
      <c r="AM171" s="259"/>
      <c r="AN171" s="259"/>
      <c r="AO171" s="259"/>
      <c r="AP171" s="259"/>
      <c r="AQ171" s="259"/>
      <c r="AR171" s="262"/>
      <c r="AS171" s="246"/>
      <c r="AT171" s="260"/>
      <c r="AU171" s="260"/>
      <c r="AV171" s="261"/>
      <c r="AW171" s="253"/>
      <c r="AX171" s="258"/>
      <c r="AY171" s="263"/>
      <c r="AZ171" s="253"/>
      <c r="BA171" s="258"/>
      <c r="BB171" s="263"/>
      <c r="BC171" s="253"/>
      <c r="BD171" s="258"/>
      <c r="BE171" s="263"/>
      <c r="BF171" s="253"/>
      <c r="BG171" s="258"/>
      <c r="BH171" s="263"/>
      <c r="BI171" s="253"/>
      <c r="BJ171" s="258"/>
      <c r="BK171" s="263"/>
      <c r="BL171" s="253"/>
      <c r="BM171" s="258"/>
      <c r="BN171" s="263"/>
      <c r="BO171" s="258"/>
      <c r="BP171" s="258"/>
      <c r="BQ171" s="263"/>
      <c r="BR171" s="253"/>
      <c r="BS171" s="263"/>
      <c r="BT171" s="253"/>
      <c r="BU171" s="263"/>
      <c r="BV171" s="259"/>
      <c r="BW171" s="259"/>
      <c r="BX171" s="259"/>
      <c r="BY171" s="259"/>
      <c r="BZ171" s="259"/>
      <c r="CA171" s="259"/>
      <c r="CB171" s="262"/>
      <c r="CC171" s="262"/>
      <c r="CD171" s="253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64"/>
      <c r="CU171" s="116"/>
    </row>
    <row r="172" spans="1:99" s="2" customFormat="1" ht="15" customHeight="1" thickBot="1">
      <c r="A172" s="243" t="s">
        <v>354</v>
      </c>
      <c r="B172" s="246"/>
      <c r="C172" s="260"/>
      <c r="D172" s="260"/>
      <c r="E172" s="260"/>
      <c r="F172" s="260"/>
      <c r="G172" s="261"/>
      <c r="H172" s="249"/>
      <c r="I172" s="262"/>
      <c r="J172" s="206"/>
      <c r="K172" s="249"/>
      <c r="L172" s="259"/>
      <c r="M172" s="259"/>
      <c r="N172" s="259"/>
      <c r="O172" s="259"/>
      <c r="P172" s="259"/>
      <c r="Q172" s="252"/>
      <c r="R172" s="260"/>
      <c r="S172" s="260"/>
      <c r="T172" s="261"/>
      <c r="U172" s="249"/>
      <c r="V172" s="259"/>
      <c r="W172" s="262"/>
      <c r="X172" s="246"/>
      <c r="Y172" s="249"/>
      <c r="Z172" s="259"/>
      <c r="AA172" s="262"/>
      <c r="AB172" s="253"/>
      <c r="AC172" s="258"/>
      <c r="AD172" s="258"/>
      <c r="AE172" s="258"/>
      <c r="AF172" s="258"/>
      <c r="AG172" s="258"/>
      <c r="AH172" s="258"/>
      <c r="AI172" s="258"/>
      <c r="AJ172" s="258"/>
      <c r="AK172" s="263"/>
      <c r="AL172" s="249"/>
      <c r="AM172" s="259"/>
      <c r="AN172" s="259"/>
      <c r="AO172" s="259"/>
      <c r="AP172" s="259"/>
      <c r="AQ172" s="259"/>
      <c r="AR172" s="262"/>
      <c r="AS172" s="246"/>
      <c r="AT172" s="260"/>
      <c r="AU172" s="260"/>
      <c r="AV172" s="261"/>
      <c r="AW172" s="253"/>
      <c r="AX172" s="258"/>
      <c r="AY172" s="263"/>
      <c r="AZ172" s="253"/>
      <c r="BA172" s="258"/>
      <c r="BB172" s="263"/>
      <c r="BC172" s="253"/>
      <c r="BD172" s="258"/>
      <c r="BE172" s="263"/>
      <c r="BF172" s="253"/>
      <c r="BG172" s="258"/>
      <c r="BH172" s="263"/>
      <c r="BI172" s="253"/>
      <c r="BJ172" s="258"/>
      <c r="BK172" s="263"/>
      <c r="BL172" s="253"/>
      <c r="BM172" s="258"/>
      <c r="BN172" s="263"/>
      <c r="BO172" s="258"/>
      <c r="BP172" s="258"/>
      <c r="BQ172" s="263"/>
      <c r="BR172" s="253"/>
      <c r="BS172" s="263"/>
      <c r="BT172" s="253"/>
      <c r="BU172" s="263"/>
      <c r="BV172" s="259"/>
      <c r="BW172" s="259"/>
      <c r="BX172" s="259"/>
      <c r="BY172" s="259"/>
      <c r="BZ172" s="259"/>
      <c r="CA172" s="259"/>
      <c r="CB172" s="262"/>
      <c r="CC172" s="262"/>
      <c r="CD172" s="253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64"/>
      <c r="CU172" s="116"/>
    </row>
    <row r="173" spans="1:99" s="2" customFormat="1" ht="15" customHeight="1" thickBot="1">
      <c r="A173" s="243" t="s">
        <v>355</v>
      </c>
      <c r="B173" s="246"/>
      <c r="C173" s="260"/>
      <c r="D173" s="260"/>
      <c r="E173" s="260"/>
      <c r="F173" s="260"/>
      <c r="G173" s="261"/>
      <c r="H173" s="249"/>
      <c r="I173" s="262"/>
      <c r="J173" s="206"/>
      <c r="K173" s="249"/>
      <c r="L173" s="259"/>
      <c r="M173" s="259"/>
      <c r="N173" s="259"/>
      <c r="O173" s="259"/>
      <c r="P173" s="259"/>
      <c r="Q173" s="252"/>
      <c r="R173" s="260"/>
      <c r="S173" s="260"/>
      <c r="T173" s="261"/>
      <c r="U173" s="249"/>
      <c r="V173" s="259"/>
      <c r="W173" s="262"/>
      <c r="X173" s="246"/>
      <c r="Y173" s="249"/>
      <c r="Z173" s="259"/>
      <c r="AA173" s="262"/>
      <c r="AB173" s="253"/>
      <c r="AC173" s="258"/>
      <c r="AD173" s="258"/>
      <c r="AE173" s="258"/>
      <c r="AF173" s="258"/>
      <c r="AG173" s="258"/>
      <c r="AH173" s="258"/>
      <c r="AI173" s="258"/>
      <c r="AJ173" s="258"/>
      <c r="AK173" s="263"/>
      <c r="AL173" s="249"/>
      <c r="AM173" s="259"/>
      <c r="AN173" s="259"/>
      <c r="AO173" s="259"/>
      <c r="AP173" s="259"/>
      <c r="AQ173" s="259"/>
      <c r="AR173" s="262"/>
      <c r="AS173" s="246"/>
      <c r="AT173" s="260"/>
      <c r="AU173" s="260"/>
      <c r="AV173" s="261"/>
      <c r="AW173" s="253"/>
      <c r="AX173" s="258"/>
      <c r="AY173" s="263"/>
      <c r="AZ173" s="253"/>
      <c r="BA173" s="258"/>
      <c r="BB173" s="263"/>
      <c r="BC173" s="253"/>
      <c r="BD173" s="258"/>
      <c r="BE173" s="263"/>
      <c r="BF173" s="253"/>
      <c r="BG173" s="258"/>
      <c r="BH173" s="263"/>
      <c r="BI173" s="253"/>
      <c r="BJ173" s="258"/>
      <c r="BK173" s="263"/>
      <c r="BL173" s="253"/>
      <c r="BM173" s="258"/>
      <c r="BN173" s="263"/>
      <c r="BO173" s="258"/>
      <c r="BP173" s="258"/>
      <c r="BQ173" s="263"/>
      <c r="BR173" s="253"/>
      <c r="BS173" s="263"/>
      <c r="BT173" s="253"/>
      <c r="BU173" s="263"/>
      <c r="BV173" s="259"/>
      <c r="BW173" s="259"/>
      <c r="BX173" s="259"/>
      <c r="BY173" s="259"/>
      <c r="BZ173" s="259"/>
      <c r="CA173" s="259"/>
      <c r="CB173" s="262"/>
      <c r="CC173" s="262"/>
      <c r="CD173" s="253"/>
      <c r="CE173" s="258"/>
      <c r="CF173" s="258"/>
      <c r="CG173" s="258"/>
      <c r="CH173" s="258"/>
      <c r="CI173" s="258"/>
      <c r="CJ173" s="258"/>
      <c r="CK173" s="258"/>
      <c r="CL173" s="258"/>
      <c r="CM173" s="258"/>
      <c r="CN173" s="258"/>
      <c r="CO173" s="264"/>
      <c r="CU173" s="116"/>
    </row>
    <row r="174" spans="1:99" s="2" customFormat="1" ht="15" customHeight="1" thickBot="1">
      <c r="A174" s="243" t="s">
        <v>356</v>
      </c>
      <c r="B174" s="246"/>
      <c r="C174" s="260"/>
      <c r="D174" s="260"/>
      <c r="E174" s="260"/>
      <c r="F174" s="260"/>
      <c r="G174" s="261"/>
      <c r="H174" s="249"/>
      <c r="I174" s="262"/>
      <c r="J174" s="206"/>
      <c r="K174" s="249"/>
      <c r="L174" s="259"/>
      <c r="M174" s="259"/>
      <c r="N174" s="259"/>
      <c r="O174" s="259"/>
      <c r="P174" s="259"/>
      <c r="Q174" s="252"/>
      <c r="R174" s="260"/>
      <c r="S174" s="260"/>
      <c r="T174" s="261"/>
      <c r="U174" s="249"/>
      <c r="V174" s="259"/>
      <c r="W174" s="262"/>
      <c r="X174" s="246"/>
      <c r="Y174" s="249"/>
      <c r="Z174" s="259"/>
      <c r="AA174" s="262"/>
      <c r="AB174" s="253"/>
      <c r="AC174" s="258"/>
      <c r="AD174" s="258"/>
      <c r="AE174" s="258"/>
      <c r="AF174" s="258"/>
      <c r="AG174" s="258"/>
      <c r="AH174" s="258"/>
      <c r="AI174" s="258"/>
      <c r="AJ174" s="258"/>
      <c r="AK174" s="263"/>
      <c r="AL174" s="249"/>
      <c r="AM174" s="259"/>
      <c r="AN174" s="259"/>
      <c r="AO174" s="259"/>
      <c r="AP174" s="259"/>
      <c r="AQ174" s="259"/>
      <c r="AR174" s="262"/>
      <c r="AS174" s="246"/>
      <c r="AT174" s="260"/>
      <c r="AU174" s="260"/>
      <c r="AV174" s="261"/>
      <c r="AW174" s="253"/>
      <c r="AX174" s="258"/>
      <c r="AY174" s="263"/>
      <c r="AZ174" s="253"/>
      <c r="BA174" s="258"/>
      <c r="BB174" s="263"/>
      <c r="BC174" s="253"/>
      <c r="BD174" s="258"/>
      <c r="BE174" s="263"/>
      <c r="BF174" s="253"/>
      <c r="BG174" s="258"/>
      <c r="BH174" s="263"/>
      <c r="BI174" s="253"/>
      <c r="BJ174" s="258"/>
      <c r="BK174" s="263"/>
      <c r="BL174" s="253"/>
      <c r="BM174" s="258"/>
      <c r="BN174" s="263"/>
      <c r="BO174" s="258"/>
      <c r="BP174" s="258"/>
      <c r="BQ174" s="263"/>
      <c r="BR174" s="253"/>
      <c r="BS174" s="263"/>
      <c r="BT174" s="253"/>
      <c r="BU174" s="263"/>
      <c r="BV174" s="259"/>
      <c r="BW174" s="259"/>
      <c r="BX174" s="259"/>
      <c r="BY174" s="259"/>
      <c r="BZ174" s="259"/>
      <c r="CA174" s="259"/>
      <c r="CB174" s="262"/>
      <c r="CC174" s="262"/>
      <c r="CD174" s="253"/>
      <c r="CE174" s="258"/>
      <c r="CF174" s="258"/>
      <c r="CG174" s="258"/>
      <c r="CH174" s="258"/>
      <c r="CI174" s="258"/>
      <c r="CJ174" s="258"/>
      <c r="CK174" s="258"/>
      <c r="CL174" s="258"/>
      <c r="CM174" s="258"/>
      <c r="CN174" s="258"/>
      <c r="CO174" s="264"/>
      <c r="CU174" s="116"/>
    </row>
    <row r="175" spans="1:99" s="2" customFormat="1" ht="15" customHeight="1" thickBot="1">
      <c r="A175" s="243" t="s">
        <v>357</v>
      </c>
      <c r="B175" s="246"/>
      <c r="C175" s="260"/>
      <c r="D175" s="260"/>
      <c r="E175" s="260"/>
      <c r="F175" s="260"/>
      <c r="G175" s="261"/>
      <c r="H175" s="249"/>
      <c r="I175" s="262"/>
      <c r="J175" s="206"/>
      <c r="K175" s="249"/>
      <c r="L175" s="259"/>
      <c r="M175" s="259"/>
      <c r="N175" s="259"/>
      <c r="O175" s="259"/>
      <c r="P175" s="259"/>
      <c r="Q175" s="252"/>
      <c r="R175" s="260"/>
      <c r="S175" s="260"/>
      <c r="T175" s="261"/>
      <c r="U175" s="249"/>
      <c r="V175" s="259"/>
      <c r="W175" s="262"/>
      <c r="X175" s="246"/>
      <c r="Y175" s="249"/>
      <c r="Z175" s="259"/>
      <c r="AA175" s="262"/>
      <c r="AB175" s="253"/>
      <c r="AC175" s="258"/>
      <c r="AD175" s="258"/>
      <c r="AE175" s="258"/>
      <c r="AF175" s="258"/>
      <c r="AG175" s="258"/>
      <c r="AH175" s="258"/>
      <c r="AI175" s="258"/>
      <c r="AJ175" s="258"/>
      <c r="AK175" s="263"/>
      <c r="AL175" s="249"/>
      <c r="AM175" s="259"/>
      <c r="AN175" s="259"/>
      <c r="AO175" s="259"/>
      <c r="AP175" s="259"/>
      <c r="AQ175" s="259"/>
      <c r="AR175" s="262"/>
      <c r="AS175" s="246"/>
      <c r="AT175" s="260"/>
      <c r="AU175" s="260"/>
      <c r="AV175" s="261"/>
      <c r="AW175" s="253"/>
      <c r="AX175" s="258"/>
      <c r="AY175" s="263"/>
      <c r="AZ175" s="253"/>
      <c r="BA175" s="258"/>
      <c r="BB175" s="263"/>
      <c r="BC175" s="253"/>
      <c r="BD175" s="258"/>
      <c r="BE175" s="263"/>
      <c r="BF175" s="253"/>
      <c r="BG175" s="258"/>
      <c r="BH175" s="263"/>
      <c r="BI175" s="253"/>
      <c r="BJ175" s="258"/>
      <c r="BK175" s="263"/>
      <c r="BL175" s="253"/>
      <c r="BM175" s="258"/>
      <c r="BN175" s="263"/>
      <c r="BO175" s="258"/>
      <c r="BP175" s="258"/>
      <c r="BQ175" s="263"/>
      <c r="BR175" s="253"/>
      <c r="BS175" s="263"/>
      <c r="BT175" s="253"/>
      <c r="BU175" s="263"/>
      <c r="BV175" s="259"/>
      <c r="BW175" s="259"/>
      <c r="BX175" s="259"/>
      <c r="BY175" s="259"/>
      <c r="BZ175" s="259"/>
      <c r="CA175" s="259"/>
      <c r="CB175" s="262"/>
      <c r="CC175" s="262"/>
      <c r="CD175" s="253"/>
      <c r="CE175" s="258"/>
      <c r="CF175" s="258"/>
      <c r="CG175" s="258"/>
      <c r="CH175" s="258"/>
      <c r="CI175" s="258"/>
      <c r="CJ175" s="258"/>
      <c r="CK175" s="258"/>
      <c r="CL175" s="258"/>
      <c r="CM175" s="258"/>
      <c r="CN175" s="258"/>
      <c r="CO175" s="264"/>
      <c r="CU175" s="116"/>
    </row>
    <row r="176" spans="1:99" s="2" customFormat="1" ht="15" customHeight="1" thickBot="1">
      <c r="A176" s="243" t="s">
        <v>358</v>
      </c>
      <c r="B176" s="246"/>
      <c r="C176" s="260"/>
      <c r="D176" s="260"/>
      <c r="E176" s="260"/>
      <c r="F176" s="260"/>
      <c r="G176" s="261"/>
      <c r="H176" s="249"/>
      <c r="I176" s="262"/>
      <c r="J176" s="206"/>
      <c r="K176" s="249"/>
      <c r="L176" s="259"/>
      <c r="M176" s="259"/>
      <c r="N176" s="259"/>
      <c r="O176" s="259"/>
      <c r="P176" s="259"/>
      <c r="Q176" s="252"/>
      <c r="R176" s="260"/>
      <c r="S176" s="260"/>
      <c r="T176" s="261"/>
      <c r="U176" s="249"/>
      <c r="V176" s="259"/>
      <c r="W176" s="262"/>
      <c r="X176" s="246"/>
      <c r="Y176" s="249"/>
      <c r="Z176" s="259"/>
      <c r="AA176" s="262"/>
      <c r="AB176" s="253"/>
      <c r="AC176" s="258"/>
      <c r="AD176" s="258"/>
      <c r="AE176" s="258"/>
      <c r="AF176" s="258"/>
      <c r="AG176" s="258"/>
      <c r="AH176" s="258"/>
      <c r="AI176" s="258"/>
      <c r="AJ176" s="258"/>
      <c r="AK176" s="263"/>
      <c r="AL176" s="249"/>
      <c r="AM176" s="259"/>
      <c r="AN176" s="259"/>
      <c r="AO176" s="259"/>
      <c r="AP176" s="259"/>
      <c r="AQ176" s="259"/>
      <c r="AR176" s="262"/>
      <c r="AS176" s="246"/>
      <c r="AT176" s="260"/>
      <c r="AU176" s="260"/>
      <c r="AV176" s="261"/>
      <c r="AW176" s="253"/>
      <c r="AX176" s="258"/>
      <c r="AY176" s="263"/>
      <c r="AZ176" s="253"/>
      <c r="BA176" s="258"/>
      <c r="BB176" s="263"/>
      <c r="BC176" s="253"/>
      <c r="BD176" s="258"/>
      <c r="BE176" s="263"/>
      <c r="BF176" s="253"/>
      <c r="BG176" s="258"/>
      <c r="BH176" s="263"/>
      <c r="BI176" s="253"/>
      <c r="BJ176" s="258"/>
      <c r="BK176" s="263"/>
      <c r="BL176" s="253"/>
      <c r="BM176" s="258"/>
      <c r="BN176" s="263"/>
      <c r="BO176" s="258"/>
      <c r="BP176" s="258"/>
      <c r="BQ176" s="263"/>
      <c r="BR176" s="253"/>
      <c r="BS176" s="263"/>
      <c r="BT176" s="253"/>
      <c r="BU176" s="263"/>
      <c r="BV176" s="259"/>
      <c r="BW176" s="259"/>
      <c r="BX176" s="259"/>
      <c r="BY176" s="259"/>
      <c r="BZ176" s="259"/>
      <c r="CA176" s="259"/>
      <c r="CB176" s="262"/>
      <c r="CC176" s="262"/>
      <c r="CD176" s="253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64"/>
      <c r="CU176" s="116"/>
    </row>
    <row r="177" spans="1:99" s="2" customFormat="1" ht="15" customHeight="1" thickBot="1">
      <c r="A177" s="243" t="s">
        <v>359</v>
      </c>
      <c r="B177" s="246"/>
      <c r="C177" s="260"/>
      <c r="D177" s="260"/>
      <c r="E177" s="260"/>
      <c r="F177" s="260"/>
      <c r="G177" s="261"/>
      <c r="H177" s="249"/>
      <c r="I177" s="262"/>
      <c r="J177" s="206"/>
      <c r="K177" s="249"/>
      <c r="L177" s="259"/>
      <c r="M177" s="259"/>
      <c r="N177" s="259"/>
      <c r="O177" s="259"/>
      <c r="P177" s="259"/>
      <c r="Q177" s="252"/>
      <c r="R177" s="260"/>
      <c r="S177" s="260"/>
      <c r="T177" s="261"/>
      <c r="U177" s="249"/>
      <c r="V177" s="259"/>
      <c r="W177" s="262"/>
      <c r="X177" s="246"/>
      <c r="Y177" s="249"/>
      <c r="Z177" s="259"/>
      <c r="AA177" s="262"/>
      <c r="AB177" s="253"/>
      <c r="AC177" s="258"/>
      <c r="AD177" s="258"/>
      <c r="AE177" s="258"/>
      <c r="AF177" s="258"/>
      <c r="AG177" s="258"/>
      <c r="AH177" s="258"/>
      <c r="AI177" s="258"/>
      <c r="AJ177" s="258"/>
      <c r="AK177" s="263"/>
      <c r="AL177" s="249"/>
      <c r="AM177" s="259"/>
      <c r="AN177" s="259"/>
      <c r="AO177" s="259"/>
      <c r="AP177" s="259"/>
      <c r="AQ177" s="259"/>
      <c r="AR177" s="262"/>
      <c r="AS177" s="246"/>
      <c r="AT177" s="260"/>
      <c r="AU177" s="260"/>
      <c r="AV177" s="261"/>
      <c r="AW177" s="253"/>
      <c r="AX177" s="258"/>
      <c r="AY177" s="263"/>
      <c r="AZ177" s="253"/>
      <c r="BA177" s="258"/>
      <c r="BB177" s="263"/>
      <c r="BC177" s="253"/>
      <c r="BD177" s="258"/>
      <c r="BE177" s="263"/>
      <c r="BF177" s="253"/>
      <c r="BG177" s="258"/>
      <c r="BH177" s="263"/>
      <c r="BI177" s="253"/>
      <c r="BJ177" s="258"/>
      <c r="BK177" s="263"/>
      <c r="BL177" s="253"/>
      <c r="BM177" s="258"/>
      <c r="BN177" s="263"/>
      <c r="BO177" s="258"/>
      <c r="BP177" s="258"/>
      <c r="BQ177" s="263"/>
      <c r="BR177" s="253"/>
      <c r="BS177" s="263"/>
      <c r="BT177" s="253"/>
      <c r="BU177" s="263"/>
      <c r="BV177" s="259"/>
      <c r="BW177" s="259"/>
      <c r="BX177" s="259"/>
      <c r="BY177" s="259"/>
      <c r="BZ177" s="259"/>
      <c r="CA177" s="259"/>
      <c r="CB177" s="262"/>
      <c r="CC177" s="262"/>
      <c r="CD177" s="253"/>
      <c r="CE177" s="258"/>
      <c r="CF177" s="258"/>
      <c r="CG177" s="258"/>
      <c r="CH177" s="258"/>
      <c r="CI177" s="258"/>
      <c r="CJ177" s="258"/>
      <c r="CK177" s="258"/>
      <c r="CL177" s="258"/>
      <c r="CM177" s="258"/>
      <c r="CN177" s="258"/>
      <c r="CO177" s="264"/>
      <c r="CU177" s="116"/>
    </row>
    <row r="178" spans="1:99" s="2" customFormat="1" ht="15" customHeight="1" thickBot="1">
      <c r="A178" s="243" t="s">
        <v>360</v>
      </c>
      <c r="B178" s="246"/>
      <c r="C178" s="260"/>
      <c r="D178" s="260"/>
      <c r="E178" s="260"/>
      <c r="F178" s="260"/>
      <c r="G178" s="261"/>
      <c r="H178" s="249"/>
      <c r="I178" s="262"/>
      <c r="J178" s="206"/>
      <c r="K178" s="249"/>
      <c r="L178" s="259"/>
      <c r="M178" s="259"/>
      <c r="N178" s="259"/>
      <c r="O178" s="259"/>
      <c r="P178" s="259"/>
      <c r="Q178" s="252"/>
      <c r="R178" s="260"/>
      <c r="S178" s="260"/>
      <c r="T178" s="261"/>
      <c r="U178" s="249"/>
      <c r="V178" s="259"/>
      <c r="W178" s="262"/>
      <c r="X178" s="246"/>
      <c r="Y178" s="249"/>
      <c r="Z178" s="259"/>
      <c r="AA178" s="262"/>
      <c r="AB178" s="253"/>
      <c r="AC178" s="258"/>
      <c r="AD178" s="258"/>
      <c r="AE178" s="258"/>
      <c r="AF178" s="258"/>
      <c r="AG178" s="258"/>
      <c r="AH178" s="258"/>
      <c r="AI178" s="258"/>
      <c r="AJ178" s="258"/>
      <c r="AK178" s="263"/>
      <c r="AL178" s="249"/>
      <c r="AM178" s="259"/>
      <c r="AN178" s="259"/>
      <c r="AO178" s="259"/>
      <c r="AP178" s="259"/>
      <c r="AQ178" s="259"/>
      <c r="AR178" s="262"/>
      <c r="AS178" s="246"/>
      <c r="AT178" s="260"/>
      <c r="AU178" s="260"/>
      <c r="AV178" s="261"/>
      <c r="AW178" s="253"/>
      <c r="AX178" s="258"/>
      <c r="AY178" s="263"/>
      <c r="AZ178" s="253"/>
      <c r="BA178" s="258"/>
      <c r="BB178" s="263"/>
      <c r="BC178" s="253"/>
      <c r="BD178" s="258"/>
      <c r="BE178" s="263"/>
      <c r="BF178" s="253"/>
      <c r="BG178" s="258"/>
      <c r="BH178" s="263"/>
      <c r="BI178" s="253"/>
      <c r="BJ178" s="258"/>
      <c r="BK178" s="263"/>
      <c r="BL178" s="253"/>
      <c r="BM178" s="258"/>
      <c r="BN178" s="263"/>
      <c r="BO178" s="258"/>
      <c r="BP178" s="258"/>
      <c r="BQ178" s="263"/>
      <c r="BR178" s="253"/>
      <c r="BS178" s="263"/>
      <c r="BT178" s="253"/>
      <c r="BU178" s="263"/>
      <c r="BV178" s="259"/>
      <c r="BW178" s="259"/>
      <c r="BX178" s="259"/>
      <c r="BY178" s="259"/>
      <c r="BZ178" s="259"/>
      <c r="CA178" s="259"/>
      <c r="CB178" s="262"/>
      <c r="CC178" s="262"/>
      <c r="CD178" s="253"/>
      <c r="CE178" s="258"/>
      <c r="CF178" s="258"/>
      <c r="CG178" s="258"/>
      <c r="CH178" s="258"/>
      <c r="CI178" s="258"/>
      <c r="CJ178" s="258"/>
      <c r="CK178" s="258"/>
      <c r="CL178" s="258"/>
      <c r="CM178" s="258"/>
      <c r="CN178" s="258"/>
      <c r="CO178" s="264"/>
      <c r="CU178" s="116"/>
    </row>
    <row r="179" spans="1:99" s="2" customFormat="1" ht="15" customHeight="1" thickBot="1">
      <c r="A179" s="243" t="s">
        <v>361</v>
      </c>
      <c r="B179" s="246"/>
      <c r="C179" s="260"/>
      <c r="D179" s="260"/>
      <c r="E179" s="260"/>
      <c r="F179" s="260"/>
      <c r="G179" s="261"/>
      <c r="H179" s="249"/>
      <c r="I179" s="262"/>
      <c r="J179" s="206"/>
      <c r="K179" s="249"/>
      <c r="L179" s="259"/>
      <c r="M179" s="259"/>
      <c r="N179" s="259"/>
      <c r="O179" s="259"/>
      <c r="P179" s="259"/>
      <c r="Q179" s="252"/>
      <c r="R179" s="260"/>
      <c r="S179" s="260"/>
      <c r="T179" s="261"/>
      <c r="U179" s="249"/>
      <c r="V179" s="259"/>
      <c r="W179" s="262"/>
      <c r="X179" s="246"/>
      <c r="Y179" s="249"/>
      <c r="Z179" s="259"/>
      <c r="AA179" s="262"/>
      <c r="AB179" s="253"/>
      <c r="AC179" s="258"/>
      <c r="AD179" s="258"/>
      <c r="AE179" s="258"/>
      <c r="AF179" s="258"/>
      <c r="AG179" s="258"/>
      <c r="AH179" s="258"/>
      <c r="AI179" s="258"/>
      <c r="AJ179" s="258"/>
      <c r="AK179" s="263"/>
      <c r="AL179" s="249"/>
      <c r="AM179" s="259"/>
      <c r="AN179" s="259"/>
      <c r="AO179" s="259"/>
      <c r="AP179" s="259"/>
      <c r="AQ179" s="259"/>
      <c r="AR179" s="262"/>
      <c r="AS179" s="246"/>
      <c r="AT179" s="260"/>
      <c r="AU179" s="260"/>
      <c r="AV179" s="261"/>
      <c r="AW179" s="253"/>
      <c r="AX179" s="258"/>
      <c r="AY179" s="263"/>
      <c r="AZ179" s="253"/>
      <c r="BA179" s="258"/>
      <c r="BB179" s="263"/>
      <c r="BC179" s="253"/>
      <c r="BD179" s="258"/>
      <c r="BE179" s="263"/>
      <c r="BF179" s="253"/>
      <c r="BG179" s="258"/>
      <c r="BH179" s="263"/>
      <c r="BI179" s="253"/>
      <c r="BJ179" s="258"/>
      <c r="BK179" s="263"/>
      <c r="BL179" s="253"/>
      <c r="BM179" s="258"/>
      <c r="BN179" s="263"/>
      <c r="BO179" s="258"/>
      <c r="BP179" s="258"/>
      <c r="BQ179" s="263"/>
      <c r="BR179" s="253"/>
      <c r="BS179" s="263"/>
      <c r="BT179" s="253"/>
      <c r="BU179" s="263"/>
      <c r="BV179" s="259"/>
      <c r="BW179" s="259"/>
      <c r="BX179" s="259"/>
      <c r="BY179" s="259"/>
      <c r="BZ179" s="259"/>
      <c r="CA179" s="259"/>
      <c r="CB179" s="262"/>
      <c r="CC179" s="262"/>
      <c r="CD179" s="253"/>
      <c r="CE179" s="258"/>
      <c r="CF179" s="258"/>
      <c r="CG179" s="258"/>
      <c r="CH179" s="258"/>
      <c r="CI179" s="258"/>
      <c r="CJ179" s="258"/>
      <c r="CK179" s="258"/>
      <c r="CL179" s="258"/>
      <c r="CM179" s="258"/>
      <c r="CN179" s="258"/>
      <c r="CO179" s="264"/>
      <c r="CU179" s="116"/>
    </row>
    <row r="180" spans="1:99" s="2" customFormat="1" ht="15" customHeight="1" thickBot="1">
      <c r="A180" s="243" t="s">
        <v>362</v>
      </c>
      <c r="B180" s="246"/>
      <c r="C180" s="260"/>
      <c r="D180" s="260"/>
      <c r="E180" s="260"/>
      <c r="F180" s="260"/>
      <c r="G180" s="261"/>
      <c r="H180" s="249"/>
      <c r="I180" s="262"/>
      <c r="J180" s="206"/>
      <c r="K180" s="249"/>
      <c r="L180" s="259"/>
      <c r="M180" s="259"/>
      <c r="N180" s="259"/>
      <c r="O180" s="259"/>
      <c r="P180" s="259"/>
      <c r="Q180" s="252"/>
      <c r="R180" s="260"/>
      <c r="S180" s="260"/>
      <c r="T180" s="261"/>
      <c r="U180" s="249"/>
      <c r="V180" s="259"/>
      <c r="W180" s="262"/>
      <c r="X180" s="246"/>
      <c r="Y180" s="249"/>
      <c r="Z180" s="259"/>
      <c r="AA180" s="262"/>
      <c r="AB180" s="253"/>
      <c r="AC180" s="258"/>
      <c r="AD180" s="258"/>
      <c r="AE180" s="258"/>
      <c r="AF180" s="258"/>
      <c r="AG180" s="258"/>
      <c r="AH180" s="258"/>
      <c r="AI180" s="258"/>
      <c r="AJ180" s="258"/>
      <c r="AK180" s="263"/>
      <c r="AL180" s="249"/>
      <c r="AM180" s="259"/>
      <c r="AN180" s="259"/>
      <c r="AO180" s="259"/>
      <c r="AP180" s="259"/>
      <c r="AQ180" s="259"/>
      <c r="AR180" s="262"/>
      <c r="AS180" s="246"/>
      <c r="AT180" s="260"/>
      <c r="AU180" s="260"/>
      <c r="AV180" s="261"/>
      <c r="AW180" s="253"/>
      <c r="AX180" s="258"/>
      <c r="AY180" s="263"/>
      <c r="AZ180" s="253"/>
      <c r="BA180" s="258"/>
      <c r="BB180" s="263"/>
      <c r="BC180" s="253"/>
      <c r="BD180" s="258"/>
      <c r="BE180" s="263"/>
      <c r="BF180" s="253"/>
      <c r="BG180" s="258"/>
      <c r="BH180" s="263"/>
      <c r="BI180" s="253"/>
      <c r="BJ180" s="258"/>
      <c r="BK180" s="263"/>
      <c r="BL180" s="253"/>
      <c r="BM180" s="258"/>
      <c r="BN180" s="263"/>
      <c r="BO180" s="258"/>
      <c r="BP180" s="258"/>
      <c r="BQ180" s="263"/>
      <c r="BR180" s="253"/>
      <c r="BS180" s="263"/>
      <c r="BT180" s="253"/>
      <c r="BU180" s="263"/>
      <c r="BV180" s="259"/>
      <c r="BW180" s="259"/>
      <c r="BX180" s="259"/>
      <c r="BY180" s="259"/>
      <c r="BZ180" s="259"/>
      <c r="CA180" s="259"/>
      <c r="CB180" s="262"/>
      <c r="CC180" s="262"/>
      <c r="CD180" s="253"/>
      <c r="CE180" s="258"/>
      <c r="CF180" s="258"/>
      <c r="CG180" s="258"/>
      <c r="CH180" s="258"/>
      <c r="CI180" s="258"/>
      <c r="CJ180" s="258"/>
      <c r="CK180" s="258"/>
      <c r="CL180" s="258"/>
      <c r="CM180" s="258"/>
      <c r="CN180" s="258"/>
      <c r="CO180" s="264"/>
      <c r="CU180" s="116"/>
    </row>
    <row r="181" spans="1:99" s="2" customFormat="1" ht="15" customHeight="1" thickBot="1">
      <c r="A181" s="243" t="s">
        <v>363</v>
      </c>
      <c r="B181" s="246"/>
      <c r="C181" s="260"/>
      <c r="D181" s="260"/>
      <c r="E181" s="260"/>
      <c r="F181" s="260"/>
      <c r="G181" s="261"/>
      <c r="H181" s="249"/>
      <c r="I181" s="262"/>
      <c r="J181" s="206"/>
      <c r="K181" s="249"/>
      <c r="L181" s="259"/>
      <c r="M181" s="259"/>
      <c r="N181" s="259"/>
      <c r="O181" s="259"/>
      <c r="P181" s="259"/>
      <c r="Q181" s="252"/>
      <c r="R181" s="260"/>
      <c r="S181" s="260"/>
      <c r="T181" s="261"/>
      <c r="U181" s="249"/>
      <c r="V181" s="259"/>
      <c r="W181" s="262"/>
      <c r="X181" s="246"/>
      <c r="Y181" s="249"/>
      <c r="Z181" s="259"/>
      <c r="AA181" s="262"/>
      <c r="AB181" s="253"/>
      <c r="AC181" s="258"/>
      <c r="AD181" s="258"/>
      <c r="AE181" s="258"/>
      <c r="AF181" s="258"/>
      <c r="AG181" s="258"/>
      <c r="AH181" s="258"/>
      <c r="AI181" s="258"/>
      <c r="AJ181" s="258"/>
      <c r="AK181" s="263"/>
      <c r="AL181" s="249"/>
      <c r="AM181" s="259"/>
      <c r="AN181" s="259"/>
      <c r="AO181" s="259"/>
      <c r="AP181" s="259"/>
      <c r="AQ181" s="259"/>
      <c r="AR181" s="262"/>
      <c r="AS181" s="246"/>
      <c r="AT181" s="260"/>
      <c r="AU181" s="260"/>
      <c r="AV181" s="261"/>
      <c r="AW181" s="253"/>
      <c r="AX181" s="258"/>
      <c r="AY181" s="263"/>
      <c r="AZ181" s="253"/>
      <c r="BA181" s="258"/>
      <c r="BB181" s="263"/>
      <c r="BC181" s="253"/>
      <c r="BD181" s="258"/>
      <c r="BE181" s="263"/>
      <c r="BF181" s="253"/>
      <c r="BG181" s="258"/>
      <c r="BH181" s="263"/>
      <c r="BI181" s="253"/>
      <c r="BJ181" s="258"/>
      <c r="BK181" s="263"/>
      <c r="BL181" s="253"/>
      <c r="BM181" s="258"/>
      <c r="BN181" s="263"/>
      <c r="BO181" s="258"/>
      <c r="BP181" s="258"/>
      <c r="BQ181" s="263"/>
      <c r="BR181" s="253"/>
      <c r="BS181" s="263"/>
      <c r="BT181" s="253"/>
      <c r="BU181" s="263"/>
      <c r="BV181" s="259"/>
      <c r="BW181" s="259"/>
      <c r="BX181" s="259"/>
      <c r="BY181" s="259"/>
      <c r="BZ181" s="259"/>
      <c r="CA181" s="259"/>
      <c r="CB181" s="262"/>
      <c r="CC181" s="262"/>
      <c r="CD181" s="253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64"/>
      <c r="CU181" s="116"/>
    </row>
    <row r="182" spans="1:99" s="2" customFormat="1" ht="15" customHeight="1" thickBot="1">
      <c r="A182" s="243" t="s">
        <v>364</v>
      </c>
      <c r="B182" s="246"/>
      <c r="C182" s="260"/>
      <c r="D182" s="260"/>
      <c r="E182" s="260"/>
      <c r="F182" s="260"/>
      <c r="G182" s="261"/>
      <c r="H182" s="249"/>
      <c r="I182" s="262"/>
      <c r="J182" s="206"/>
      <c r="K182" s="249"/>
      <c r="L182" s="259"/>
      <c r="M182" s="259"/>
      <c r="N182" s="259"/>
      <c r="O182" s="259"/>
      <c r="P182" s="259"/>
      <c r="Q182" s="252"/>
      <c r="R182" s="260"/>
      <c r="S182" s="260"/>
      <c r="T182" s="261"/>
      <c r="U182" s="249"/>
      <c r="V182" s="259"/>
      <c r="W182" s="262"/>
      <c r="X182" s="246"/>
      <c r="Y182" s="249"/>
      <c r="Z182" s="259"/>
      <c r="AA182" s="262"/>
      <c r="AB182" s="253"/>
      <c r="AC182" s="258"/>
      <c r="AD182" s="258"/>
      <c r="AE182" s="258"/>
      <c r="AF182" s="258"/>
      <c r="AG182" s="258"/>
      <c r="AH182" s="258"/>
      <c r="AI182" s="258"/>
      <c r="AJ182" s="258"/>
      <c r="AK182" s="263"/>
      <c r="AL182" s="249"/>
      <c r="AM182" s="259"/>
      <c r="AN182" s="259"/>
      <c r="AO182" s="259"/>
      <c r="AP182" s="259"/>
      <c r="AQ182" s="259"/>
      <c r="AR182" s="262"/>
      <c r="AS182" s="246"/>
      <c r="AT182" s="260"/>
      <c r="AU182" s="260"/>
      <c r="AV182" s="261"/>
      <c r="AW182" s="253"/>
      <c r="AX182" s="258"/>
      <c r="AY182" s="263"/>
      <c r="AZ182" s="253"/>
      <c r="BA182" s="258"/>
      <c r="BB182" s="263"/>
      <c r="BC182" s="253"/>
      <c r="BD182" s="258"/>
      <c r="BE182" s="263"/>
      <c r="BF182" s="253"/>
      <c r="BG182" s="258"/>
      <c r="BH182" s="263"/>
      <c r="BI182" s="253"/>
      <c r="BJ182" s="258"/>
      <c r="BK182" s="263"/>
      <c r="BL182" s="253"/>
      <c r="BM182" s="258"/>
      <c r="BN182" s="263"/>
      <c r="BO182" s="258"/>
      <c r="BP182" s="258"/>
      <c r="BQ182" s="263"/>
      <c r="BR182" s="253"/>
      <c r="BS182" s="263"/>
      <c r="BT182" s="253"/>
      <c r="BU182" s="263"/>
      <c r="BV182" s="259"/>
      <c r="BW182" s="259"/>
      <c r="BX182" s="259"/>
      <c r="BY182" s="259"/>
      <c r="BZ182" s="259"/>
      <c r="CA182" s="259"/>
      <c r="CB182" s="262"/>
      <c r="CC182" s="262"/>
      <c r="CD182" s="253"/>
      <c r="CE182" s="258"/>
      <c r="CF182" s="258"/>
      <c r="CG182" s="258"/>
      <c r="CH182" s="258"/>
      <c r="CI182" s="258"/>
      <c r="CJ182" s="258"/>
      <c r="CK182" s="258"/>
      <c r="CL182" s="258"/>
      <c r="CM182" s="258"/>
      <c r="CN182" s="258"/>
      <c r="CO182" s="264"/>
      <c r="CU182" s="116"/>
    </row>
    <row r="183" spans="1:99" s="2" customFormat="1" ht="15" customHeight="1" thickBot="1">
      <c r="A183" s="243" t="s">
        <v>365</v>
      </c>
      <c r="B183" s="246"/>
      <c r="C183" s="260"/>
      <c r="D183" s="260"/>
      <c r="E183" s="260"/>
      <c r="F183" s="260"/>
      <c r="G183" s="261"/>
      <c r="H183" s="249"/>
      <c r="I183" s="262"/>
      <c r="J183" s="206"/>
      <c r="K183" s="249"/>
      <c r="L183" s="259"/>
      <c r="M183" s="259"/>
      <c r="N183" s="259"/>
      <c r="O183" s="259"/>
      <c r="P183" s="259"/>
      <c r="Q183" s="252"/>
      <c r="R183" s="260"/>
      <c r="S183" s="260"/>
      <c r="T183" s="261"/>
      <c r="U183" s="249"/>
      <c r="V183" s="259"/>
      <c r="W183" s="262"/>
      <c r="X183" s="246"/>
      <c r="Y183" s="249"/>
      <c r="Z183" s="259"/>
      <c r="AA183" s="262"/>
      <c r="AB183" s="253"/>
      <c r="AC183" s="258"/>
      <c r="AD183" s="258"/>
      <c r="AE183" s="258"/>
      <c r="AF183" s="258"/>
      <c r="AG183" s="258"/>
      <c r="AH183" s="258"/>
      <c r="AI183" s="258"/>
      <c r="AJ183" s="258"/>
      <c r="AK183" s="263"/>
      <c r="AL183" s="249"/>
      <c r="AM183" s="259"/>
      <c r="AN183" s="259"/>
      <c r="AO183" s="259"/>
      <c r="AP183" s="259"/>
      <c r="AQ183" s="259"/>
      <c r="AR183" s="262"/>
      <c r="AS183" s="246"/>
      <c r="AT183" s="260"/>
      <c r="AU183" s="260"/>
      <c r="AV183" s="261"/>
      <c r="AW183" s="253"/>
      <c r="AX183" s="258"/>
      <c r="AY183" s="263"/>
      <c r="AZ183" s="253"/>
      <c r="BA183" s="258"/>
      <c r="BB183" s="263"/>
      <c r="BC183" s="253"/>
      <c r="BD183" s="258"/>
      <c r="BE183" s="263"/>
      <c r="BF183" s="253"/>
      <c r="BG183" s="258"/>
      <c r="BH183" s="263"/>
      <c r="BI183" s="253"/>
      <c r="BJ183" s="258"/>
      <c r="BK183" s="263"/>
      <c r="BL183" s="253"/>
      <c r="BM183" s="258"/>
      <c r="BN183" s="263"/>
      <c r="BO183" s="258"/>
      <c r="BP183" s="258"/>
      <c r="BQ183" s="263"/>
      <c r="BR183" s="253"/>
      <c r="BS183" s="263"/>
      <c r="BT183" s="253"/>
      <c r="BU183" s="263"/>
      <c r="BV183" s="259"/>
      <c r="BW183" s="259"/>
      <c r="BX183" s="259"/>
      <c r="BY183" s="259"/>
      <c r="BZ183" s="259"/>
      <c r="CA183" s="259"/>
      <c r="CB183" s="262"/>
      <c r="CC183" s="262"/>
      <c r="CD183" s="253"/>
      <c r="CE183" s="258"/>
      <c r="CF183" s="258"/>
      <c r="CG183" s="258"/>
      <c r="CH183" s="258"/>
      <c r="CI183" s="258"/>
      <c r="CJ183" s="258"/>
      <c r="CK183" s="258"/>
      <c r="CL183" s="258"/>
      <c r="CM183" s="258"/>
      <c r="CN183" s="258"/>
      <c r="CO183" s="264"/>
      <c r="CU183" s="116"/>
    </row>
    <row r="184" spans="1:99" s="2" customFormat="1" ht="15" customHeight="1" thickBot="1">
      <c r="A184" s="243" t="s">
        <v>366</v>
      </c>
      <c r="B184" s="246"/>
      <c r="C184" s="260"/>
      <c r="D184" s="260"/>
      <c r="E184" s="260"/>
      <c r="F184" s="260"/>
      <c r="G184" s="261"/>
      <c r="H184" s="249"/>
      <c r="I184" s="262"/>
      <c r="J184" s="206"/>
      <c r="K184" s="249"/>
      <c r="L184" s="259"/>
      <c r="M184" s="259"/>
      <c r="N184" s="259"/>
      <c r="O184" s="259"/>
      <c r="P184" s="259"/>
      <c r="Q184" s="252"/>
      <c r="R184" s="260"/>
      <c r="S184" s="260"/>
      <c r="T184" s="261"/>
      <c r="U184" s="249"/>
      <c r="V184" s="259"/>
      <c r="W184" s="262"/>
      <c r="X184" s="246"/>
      <c r="Y184" s="249"/>
      <c r="Z184" s="259"/>
      <c r="AA184" s="262"/>
      <c r="AB184" s="253"/>
      <c r="AC184" s="258"/>
      <c r="AD184" s="258"/>
      <c r="AE184" s="258"/>
      <c r="AF184" s="258"/>
      <c r="AG184" s="258"/>
      <c r="AH184" s="258"/>
      <c r="AI184" s="258"/>
      <c r="AJ184" s="258"/>
      <c r="AK184" s="263"/>
      <c r="AL184" s="249"/>
      <c r="AM184" s="259"/>
      <c r="AN184" s="259"/>
      <c r="AO184" s="259"/>
      <c r="AP184" s="259"/>
      <c r="AQ184" s="259"/>
      <c r="AR184" s="262"/>
      <c r="AS184" s="246"/>
      <c r="AT184" s="260"/>
      <c r="AU184" s="260"/>
      <c r="AV184" s="261"/>
      <c r="AW184" s="253"/>
      <c r="AX184" s="258"/>
      <c r="AY184" s="263"/>
      <c r="AZ184" s="253"/>
      <c r="BA184" s="258"/>
      <c r="BB184" s="263"/>
      <c r="BC184" s="253"/>
      <c r="BD184" s="258"/>
      <c r="BE184" s="263"/>
      <c r="BF184" s="253"/>
      <c r="BG184" s="258"/>
      <c r="BH184" s="263"/>
      <c r="BI184" s="253"/>
      <c r="BJ184" s="258"/>
      <c r="BK184" s="263"/>
      <c r="BL184" s="253"/>
      <c r="BM184" s="258"/>
      <c r="BN184" s="263"/>
      <c r="BO184" s="258"/>
      <c r="BP184" s="258"/>
      <c r="BQ184" s="263"/>
      <c r="BR184" s="253"/>
      <c r="BS184" s="263"/>
      <c r="BT184" s="253"/>
      <c r="BU184" s="263"/>
      <c r="BV184" s="259"/>
      <c r="BW184" s="259"/>
      <c r="BX184" s="259"/>
      <c r="BY184" s="259"/>
      <c r="BZ184" s="259"/>
      <c r="CA184" s="259"/>
      <c r="CB184" s="262"/>
      <c r="CC184" s="262"/>
      <c r="CD184" s="253"/>
      <c r="CE184" s="258"/>
      <c r="CF184" s="258"/>
      <c r="CG184" s="258"/>
      <c r="CH184" s="258"/>
      <c r="CI184" s="258"/>
      <c r="CJ184" s="258"/>
      <c r="CK184" s="258"/>
      <c r="CL184" s="258"/>
      <c r="CM184" s="258"/>
      <c r="CN184" s="258"/>
      <c r="CO184" s="264"/>
      <c r="CU184" s="116"/>
    </row>
    <row r="185" spans="1:99" s="2" customFormat="1" ht="15" customHeight="1" thickBot="1">
      <c r="A185" s="243" t="s">
        <v>367</v>
      </c>
      <c r="B185" s="246"/>
      <c r="C185" s="260"/>
      <c r="D185" s="260"/>
      <c r="E185" s="260"/>
      <c r="F185" s="260"/>
      <c r="G185" s="261"/>
      <c r="H185" s="249"/>
      <c r="I185" s="262"/>
      <c r="J185" s="206"/>
      <c r="K185" s="249"/>
      <c r="L185" s="259"/>
      <c r="M185" s="259"/>
      <c r="N185" s="259"/>
      <c r="O185" s="259"/>
      <c r="P185" s="259"/>
      <c r="Q185" s="252"/>
      <c r="R185" s="260"/>
      <c r="S185" s="260"/>
      <c r="T185" s="261"/>
      <c r="U185" s="249"/>
      <c r="V185" s="259"/>
      <c r="W185" s="262"/>
      <c r="X185" s="246"/>
      <c r="Y185" s="249"/>
      <c r="Z185" s="259"/>
      <c r="AA185" s="262"/>
      <c r="AB185" s="253"/>
      <c r="AC185" s="258"/>
      <c r="AD185" s="258"/>
      <c r="AE185" s="258"/>
      <c r="AF185" s="258"/>
      <c r="AG185" s="258"/>
      <c r="AH185" s="258"/>
      <c r="AI185" s="258"/>
      <c r="AJ185" s="258"/>
      <c r="AK185" s="263"/>
      <c r="AL185" s="249"/>
      <c r="AM185" s="259"/>
      <c r="AN185" s="259"/>
      <c r="AO185" s="259"/>
      <c r="AP185" s="259"/>
      <c r="AQ185" s="259"/>
      <c r="AR185" s="262"/>
      <c r="AS185" s="246"/>
      <c r="AT185" s="260"/>
      <c r="AU185" s="260"/>
      <c r="AV185" s="261"/>
      <c r="AW185" s="253"/>
      <c r="AX185" s="258"/>
      <c r="AY185" s="263"/>
      <c r="AZ185" s="253"/>
      <c r="BA185" s="258"/>
      <c r="BB185" s="263"/>
      <c r="BC185" s="253"/>
      <c r="BD185" s="258"/>
      <c r="BE185" s="263"/>
      <c r="BF185" s="253"/>
      <c r="BG185" s="258"/>
      <c r="BH185" s="263"/>
      <c r="BI185" s="253"/>
      <c r="BJ185" s="258"/>
      <c r="BK185" s="263"/>
      <c r="BL185" s="253"/>
      <c r="BM185" s="258"/>
      <c r="BN185" s="263"/>
      <c r="BO185" s="258"/>
      <c r="BP185" s="258"/>
      <c r="BQ185" s="263"/>
      <c r="BR185" s="253"/>
      <c r="BS185" s="263"/>
      <c r="BT185" s="253"/>
      <c r="BU185" s="263"/>
      <c r="BV185" s="259"/>
      <c r="BW185" s="259"/>
      <c r="BX185" s="259"/>
      <c r="BY185" s="259"/>
      <c r="BZ185" s="259"/>
      <c r="CA185" s="259"/>
      <c r="CB185" s="262"/>
      <c r="CC185" s="262"/>
      <c r="CD185" s="253"/>
      <c r="CE185" s="258"/>
      <c r="CF185" s="258"/>
      <c r="CG185" s="258"/>
      <c r="CH185" s="258"/>
      <c r="CI185" s="258"/>
      <c r="CJ185" s="258"/>
      <c r="CK185" s="258"/>
      <c r="CL185" s="258"/>
      <c r="CM185" s="258"/>
      <c r="CN185" s="258"/>
      <c r="CO185" s="264"/>
      <c r="CU185" s="116"/>
    </row>
    <row r="186" spans="1:99" s="2" customFormat="1" ht="15" customHeight="1" thickBot="1">
      <c r="A186" s="243" t="s">
        <v>368</v>
      </c>
      <c r="B186" s="246"/>
      <c r="C186" s="260"/>
      <c r="D186" s="260"/>
      <c r="E186" s="260"/>
      <c r="F186" s="260"/>
      <c r="G186" s="261"/>
      <c r="H186" s="249"/>
      <c r="I186" s="262"/>
      <c r="J186" s="206"/>
      <c r="K186" s="249"/>
      <c r="L186" s="259"/>
      <c r="M186" s="259"/>
      <c r="N186" s="259"/>
      <c r="O186" s="259"/>
      <c r="P186" s="259"/>
      <c r="Q186" s="252"/>
      <c r="R186" s="260"/>
      <c r="S186" s="260"/>
      <c r="T186" s="261"/>
      <c r="U186" s="249"/>
      <c r="V186" s="259"/>
      <c r="W186" s="262"/>
      <c r="X186" s="246"/>
      <c r="Y186" s="249"/>
      <c r="Z186" s="259"/>
      <c r="AA186" s="262"/>
      <c r="AB186" s="253"/>
      <c r="AC186" s="258"/>
      <c r="AD186" s="258"/>
      <c r="AE186" s="258"/>
      <c r="AF186" s="258"/>
      <c r="AG186" s="258"/>
      <c r="AH186" s="258"/>
      <c r="AI186" s="258"/>
      <c r="AJ186" s="258"/>
      <c r="AK186" s="263"/>
      <c r="AL186" s="249"/>
      <c r="AM186" s="259"/>
      <c r="AN186" s="259"/>
      <c r="AO186" s="259"/>
      <c r="AP186" s="259"/>
      <c r="AQ186" s="259"/>
      <c r="AR186" s="262"/>
      <c r="AS186" s="246"/>
      <c r="AT186" s="260"/>
      <c r="AU186" s="260"/>
      <c r="AV186" s="261"/>
      <c r="AW186" s="253"/>
      <c r="AX186" s="258"/>
      <c r="AY186" s="263"/>
      <c r="AZ186" s="253"/>
      <c r="BA186" s="258"/>
      <c r="BB186" s="263"/>
      <c r="BC186" s="253"/>
      <c r="BD186" s="258"/>
      <c r="BE186" s="263"/>
      <c r="BF186" s="253"/>
      <c r="BG186" s="258"/>
      <c r="BH186" s="263"/>
      <c r="BI186" s="253"/>
      <c r="BJ186" s="258"/>
      <c r="BK186" s="263"/>
      <c r="BL186" s="253"/>
      <c r="BM186" s="258"/>
      <c r="BN186" s="263"/>
      <c r="BO186" s="258"/>
      <c r="BP186" s="258"/>
      <c r="BQ186" s="263"/>
      <c r="BR186" s="253"/>
      <c r="BS186" s="263"/>
      <c r="BT186" s="253"/>
      <c r="BU186" s="263"/>
      <c r="BV186" s="259"/>
      <c r="BW186" s="259"/>
      <c r="BX186" s="259"/>
      <c r="BY186" s="259"/>
      <c r="BZ186" s="259"/>
      <c r="CA186" s="259"/>
      <c r="CB186" s="262"/>
      <c r="CC186" s="262"/>
      <c r="CD186" s="253"/>
      <c r="CE186" s="258"/>
      <c r="CF186" s="258"/>
      <c r="CG186" s="258"/>
      <c r="CH186" s="258"/>
      <c r="CI186" s="258"/>
      <c r="CJ186" s="258"/>
      <c r="CK186" s="258"/>
      <c r="CL186" s="258"/>
      <c r="CM186" s="258"/>
      <c r="CN186" s="258"/>
      <c r="CO186" s="264"/>
      <c r="CU186" s="116"/>
    </row>
    <row r="187" spans="1:99" s="2" customFormat="1" ht="15" customHeight="1" thickBot="1">
      <c r="A187" s="243" t="s">
        <v>369</v>
      </c>
      <c r="B187" s="246"/>
      <c r="C187" s="260"/>
      <c r="D187" s="260"/>
      <c r="E187" s="260"/>
      <c r="F187" s="260"/>
      <c r="G187" s="261"/>
      <c r="H187" s="249"/>
      <c r="I187" s="262"/>
      <c r="J187" s="206"/>
      <c r="K187" s="249"/>
      <c r="L187" s="259"/>
      <c r="M187" s="259"/>
      <c r="N187" s="259"/>
      <c r="O187" s="259"/>
      <c r="P187" s="259"/>
      <c r="Q187" s="252"/>
      <c r="R187" s="260"/>
      <c r="S187" s="260"/>
      <c r="T187" s="261"/>
      <c r="U187" s="249"/>
      <c r="V187" s="259"/>
      <c r="W187" s="262"/>
      <c r="X187" s="246"/>
      <c r="Y187" s="249"/>
      <c r="Z187" s="259"/>
      <c r="AA187" s="262"/>
      <c r="AB187" s="253"/>
      <c r="AC187" s="258"/>
      <c r="AD187" s="258"/>
      <c r="AE187" s="258"/>
      <c r="AF187" s="258"/>
      <c r="AG187" s="258"/>
      <c r="AH187" s="258"/>
      <c r="AI187" s="258"/>
      <c r="AJ187" s="258"/>
      <c r="AK187" s="263"/>
      <c r="AL187" s="249"/>
      <c r="AM187" s="259"/>
      <c r="AN187" s="259"/>
      <c r="AO187" s="259"/>
      <c r="AP187" s="259"/>
      <c r="AQ187" s="259"/>
      <c r="AR187" s="262"/>
      <c r="AS187" s="246"/>
      <c r="AT187" s="260"/>
      <c r="AU187" s="260"/>
      <c r="AV187" s="261"/>
      <c r="AW187" s="253"/>
      <c r="AX187" s="258"/>
      <c r="AY187" s="263"/>
      <c r="AZ187" s="253"/>
      <c r="BA187" s="258"/>
      <c r="BB187" s="263"/>
      <c r="BC187" s="253"/>
      <c r="BD187" s="258"/>
      <c r="BE187" s="263"/>
      <c r="BF187" s="253"/>
      <c r="BG187" s="258"/>
      <c r="BH187" s="263"/>
      <c r="BI187" s="253"/>
      <c r="BJ187" s="258"/>
      <c r="BK187" s="263"/>
      <c r="BL187" s="253"/>
      <c r="BM187" s="258"/>
      <c r="BN187" s="263"/>
      <c r="BO187" s="258"/>
      <c r="BP187" s="258"/>
      <c r="BQ187" s="263"/>
      <c r="BR187" s="253"/>
      <c r="BS187" s="263"/>
      <c r="BT187" s="253"/>
      <c r="BU187" s="263"/>
      <c r="BV187" s="259"/>
      <c r="BW187" s="259"/>
      <c r="BX187" s="259"/>
      <c r="BY187" s="259"/>
      <c r="BZ187" s="259"/>
      <c r="CA187" s="259"/>
      <c r="CB187" s="262"/>
      <c r="CC187" s="262"/>
      <c r="CD187" s="253"/>
      <c r="CE187" s="258"/>
      <c r="CF187" s="258"/>
      <c r="CG187" s="258"/>
      <c r="CH187" s="258"/>
      <c r="CI187" s="258"/>
      <c r="CJ187" s="258"/>
      <c r="CK187" s="258"/>
      <c r="CL187" s="258"/>
      <c r="CM187" s="258"/>
      <c r="CN187" s="258"/>
      <c r="CO187" s="264"/>
      <c r="CU187" s="116"/>
    </row>
    <row r="188" spans="1:99" s="2" customFormat="1" ht="15" customHeight="1" thickBot="1">
      <c r="A188" s="243" t="s">
        <v>370</v>
      </c>
      <c r="B188" s="246"/>
      <c r="C188" s="260"/>
      <c r="D188" s="260"/>
      <c r="E188" s="260"/>
      <c r="F188" s="260"/>
      <c r="G188" s="261"/>
      <c r="H188" s="249"/>
      <c r="I188" s="262"/>
      <c r="J188" s="206"/>
      <c r="K188" s="249"/>
      <c r="L188" s="259"/>
      <c r="M188" s="259"/>
      <c r="N188" s="259"/>
      <c r="O188" s="259"/>
      <c r="P188" s="259"/>
      <c r="Q188" s="215"/>
      <c r="R188" s="260"/>
      <c r="S188" s="260"/>
      <c r="T188" s="261"/>
      <c r="U188" s="249"/>
      <c r="V188" s="259"/>
      <c r="W188" s="262"/>
      <c r="X188" s="246"/>
      <c r="Y188" s="249"/>
      <c r="Z188" s="259"/>
      <c r="AA188" s="262"/>
      <c r="AB188" s="253"/>
      <c r="AC188" s="258"/>
      <c r="AD188" s="258"/>
      <c r="AE188" s="258"/>
      <c r="AF188" s="258"/>
      <c r="AG188" s="258"/>
      <c r="AH188" s="258"/>
      <c r="AI188" s="258"/>
      <c r="AJ188" s="258"/>
      <c r="AK188" s="263"/>
      <c r="AL188" s="249"/>
      <c r="AM188" s="259"/>
      <c r="AN188" s="259"/>
      <c r="AO188" s="259"/>
      <c r="AP188" s="259"/>
      <c r="AQ188" s="259"/>
      <c r="AR188" s="262"/>
      <c r="AS188" s="246"/>
      <c r="AT188" s="260"/>
      <c r="AU188" s="260"/>
      <c r="AV188" s="261"/>
      <c r="AW188" s="253"/>
      <c r="AX188" s="258"/>
      <c r="AY188" s="263"/>
      <c r="AZ188" s="253"/>
      <c r="BA188" s="258"/>
      <c r="BB188" s="263"/>
      <c r="BC188" s="253"/>
      <c r="BD188" s="258"/>
      <c r="BE188" s="263"/>
      <c r="BF188" s="253"/>
      <c r="BG188" s="258"/>
      <c r="BH188" s="263"/>
      <c r="BI188" s="253"/>
      <c r="BJ188" s="258"/>
      <c r="BK188" s="263"/>
      <c r="BL188" s="253"/>
      <c r="BM188" s="258"/>
      <c r="BN188" s="263"/>
      <c r="BO188" s="258"/>
      <c r="BP188" s="258"/>
      <c r="BQ188" s="263"/>
      <c r="BR188" s="253"/>
      <c r="BS188" s="263"/>
      <c r="BT188" s="253"/>
      <c r="BU188" s="263"/>
      <c r="BV188" s="259"/>
      <c r="BW188" s="259"/>
      <c r="BX188" s="259"/>
      <c r="BY188" s="259"/>
      <c r="BZ188" s="259"/>
      <c r="CA188" s="259"/>
      <c r="CB188" s="262"/>
      <c r="CC188" s="262"/>
      <c r="CD188" s="253"/>
      <c r="CE188" s="258"/>
      <c r="CF188" s="258"/>
      <c r="CG188" s="258"/>
      <c r="CH188" s="258"/>
      <c r="CI188" s="258"/>
      <c r="CJ188" s="258"/>
      <c r="CK188" s="258"/>
      <c r="CL188" s="258"/>
      <c r="CM188" s="258"/>
      <c r="CN188" s="258"/>
      <c r="CO188" s="264"/>
      <c r="CU188" s="116"/>
    </row>
    <row r="189" spans="1:99" s="2" customFormat="1" ht="15" customHeight="1" thickBot="1">
      <c r="A189" s="243" t="s">
        <v>371</v>
      </c>
      <c r="B189" s="246"/>
      <c r="C189" s="260"/>
      <c r="D189" s="260"/>
      <c r="E189" s="260"/>
      <c r="F189" s="260"/>
      <c r="G189" s="261"/>
      <c r="H189" s="249"/>
      <c r="I189" s="262"/>
      <c r="J189" s="206"/>
      <c r="K189" s="249"/>
      <c r="L189" s="259"/>
      <c r="M189" s="259"/>
      <c r="N189" s="259"/>
      <c r="O189" s="259"/>
      <c r="P189" s="259"/>
      <c r="Q189" s="215"/>
      <c r="R189" s="260"/>
      <c r="S189" s="260"/>
      <c r="T189" s="261"/>
      <c r="U189" s="249"/>
      <c r="V189" s="259"/>
      <c r="W189" s="262"/>
      <c r="X189" s="246"/>
      <c r="Y189" s="249"/>
      <c r="Z189" s="259"/>
      <c r="AA189" s="262"/>
      <c r="AB189" s="253"/>
      <c r="AC189" s="258"/>
      <c r="AD189" s="258"/>
      <c r="AE189" s="258"/>
      <c r="AF189" s="258"/>
      <c r="AG189" s="258"/>
      <c r="AH189" s="258"/>
      <c r="AI189" s="258"/>
      <c r="AJ189" s="258"/>
      <c r="AK189" s="263"/>
      <c r="AL189" s="249"/>
      <c r="AM189" s="259"/>
      <c r="AN189" s="259"/>
      <c r="AO189" s="259"/>
      <c r="AP189" s="259"/>
      <c r="AQ189" s="259"/>
      <c r="AR189" s="262"/>
      <c r="AS189" s="246"/>
      <c r="AT189" s="260"/>
      <c r="AU189" s="260"/>
      <c r="AV189" s="261"/>
      <c r="AW189" s="253"/>
      <c r="AX189" s="258"/>
      <c r="AY189" s="263"/>
      <c r="AZ189" s="253"/>
      <c r="BA189" s="258"/>
      <c r="BB189" s="263"/>
      <c r="BC189" s="253"/>
      <c r="BD189" s="258"/>
      <c r="BE189" s="263"/>
      <c r="BF189" s="253"/>
      <c r="BG189" s="258"/>
      <c r="BH189" s="263"/>
      <c r="BI189" s="253"/>
      <c r="BJ189" s="258"/>
      <c r="BK189" s="263"/>
      <c r="BL189" s="253"/>
      <c r="BM189" s="258"/>
      <c r="BN189" s="263"/>
      <c r="BO189" s="258"/>
      <c r="BP189" s="258"/>
      <c r="BQ189" s="263"/>
      <c r="BR189" s="253"/>
      <c r="BS189" s="263"/>
      <c r="BT189" s="253"/>
      <c r="BU189" s="263"/>
      <c r="BV189" s="259"/>
      <c r="BW189" s="259"/>
      <c r="BX189" s="259"/>
      <c r="BY189" s="259"/>
      <c r="BZ189" s="259"/>
      <c r="CA189" s="259"/>
      <c r="CB189" s="262"/>
      <c r="CC189" s="262"/>
      <c r="CD189" s="253"/>
      <c r="CE189" s="258"/>
      <c r="CF189" s="258"/>
      <c r="CG189" s="258"/>
      <c r="CH189" s="258"/>
      <c r="CI189" s="258"/>
      <c r="CJ189" s="258"/>
      <c r="CK189" s="258"/>
      <c r="CL189" s="258"/>
      <c r="CM189" s="258"/>
      <c r="CN189" s="258"/>
      <c r="CO189" s="264"/>
      <c r="CU189" s="116"/>
    </row>
    <row r="190" spans="1:99" s="2" customFormat="1" ht="15" customHeight="1" thickBot="1">
      <c r="A190" s="243" t="s">
        <v>372</v>
      </c>
      <c r="B190" s="246"/>
      <c r="C190" s="260"/>
      <c r="D190" s="260"/>
      <c r="E190" s="260"/>
      <c r="F190" s="260"/>
      <c r="G190" s="261"/>
      <c r="H190" s="249"/>
      <c r="I190" s="262"/>
      <c r="J190" s="206"/>
      <c r="K190" s="249"/>
      <c r="L190" s="259"/>
      <c r="M190" s="259"/>
      <c r="N190" s="259"/>
      <c r="O190" s="259"/>
      <c r="P190" s="259"/>
      <c r="Q190" s="252"/>
      <c r="R190" s="260"/>
      <c r="S190" s="260"/>
      <c r="T190" s="261"/>
      <c r="U190" s="249"/>
      <c r="V190" s="259"/>
      <c r="W190" s="262"/>
      <c r="X190" s="246"/>
      <c r="Y190" s="249"/>
      <c r="Z190" s="259"/>
      <c r="AA190" s="262"/>
      <c r="AB190" s="253"/>
      <c r="AC190" s="258"/>
      <c r="AD190" s="258"/>
      <c r="AE190" s="258"/>
      <c r="AF190" s="258"/>
      <c r="AG190" s="258"/>
      <c r="AH190" s="258"/>
      <c r="AI190" s="258"/>
      <c r="AJ190" s="258"/>
      <c r="AK190" s="263"/>
      <c r="AL190" s="249"/>
      <c r="AM190" s="259"/>
      <c r="AN190" s="259"/>
      <c r="AO190" s="259"/>
      <c r="AP190" s="259"/>
      <c r="AQ190" s="259"/>
      <c r="AR190" s="262"/>
      <c r="AS190" s="246"/>
      <c r="AT190" s="260"/>
      <c r="AU190" s="260"/>
      <c r="AV190" s="261"/>
      <c r="AW190" s="253"/>
      <c r="AX190" s="258"/>
      <c r="AY190" s="263"/>
      <c r="AZ190" s="253"/>
      <c r="BA190" s="258"/>
      <c r="BB190" s="263"/>
      <c r="BC190" s="253"/>
      <c r="BD190" s="258"/>
      <c r="BE190" s="263"/>
      <c r="BF190" s="253"/>
      <c r="BG190" s="258"/>
      <c r="BH190" s="263"/>
      <c r="BI190" s="253"/>
      <c r="BJ190" s="258"/>
      <c r="BK190" s="263"/>
      <c r="BL190" s="253"/>
      <c r="BM190" s="258"/>
      <c r="BN190" s="263"/>
      <c r="BO190" s="258"/>
      <c r="BP190" s="258"/>
      <c r="BQ190" s="263"/>
      <c r="BR190" s="253"/>
      <c r="BS190" s="263"/>
      <c r="BT190" s="253"/>
      <c r="BU190" s="263"/>
      <c r="BV190" s="259"/>
      <c r="BW190" s="259"/>
      <c r="BX190" s="259"/>
      <c r="BY190" s="259"/>
      <c r="BZ190" s="259"/>
      <c r="CA190" s="259"/>
      <c r="CB190" s="262"/>
      <c r="CC190" s="262"/>
      <c r="CD190" s="253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64"/>
      <c r="CU190" s="116"/>
    </row>
    <row r="191" spans="1:99" s="2" customFormat="1" ht="15" customHeight="1" thickBot="1">
      <c r="A191" s="243" t="s">
        <v>373</v>
      </c>
      <c r="B191" s="246"/>
      <c r="C191" s="260"/>
      <c r="D191" s="260"/>
      <c r="E191" s="260"/>
      <c r="F191" s="260"/>
      <c r="G191" s="261"/>
      <c r="H191" s="249"/>
      <c r="I191" s="262"/>
      <c r="J191" s="206"/>
      <c r="K191" s="249"/>
      <c r="L191" s="259"/>
      <c r="M191" s="259"/>
      <c r="N191" s="259"/>
      <c r="O191" s="259"/>
      <c r="P191" s="259"/>
      <c r="Q191" s="252"/>
      <c r="R191" s="260"/>
      <c r="S191" s="260"/>
      <c r="T191" s="261"/>
      <c r="U191" s="249"/>
      <c r="V191" s="259"/>
      <c r="W191" s="262"/>
      <c r="X191" s="246"/>
      <c r="Y191" s="249"/>
      <c r="Z191" s="259"/>
      <c r="AA191" s="262"/>
      <c r="AB191" s="253"/>
      <c r="AC191" s="258"/>
      <c r="AD191" s="258"/>
      <c r="AE191" s="258"/>
      <c r="AF191" s="258"/>
      <c r="AG191" s="258"/>
      <c r="AH191" s="258"/>
      <c r="AI191" s="258"/>
      <c r="AJ191" s="258"/>
      <c r="AK191" s="263"/>
      <c r="AL191" s="249"/>
      <c r="AM191" s="259"/>
      <c r="AN191" s="259"/>
      <c r="AO191" s="259"/>
      <c r="AP191" s="259"/>
      <c r="AQ191" s="259"/>
      <c r="AR191" s="262"/>
      <c r="AS191" s="246"/>
      <c r="AT191" s="260"/>
      <c r="AU191" s="260"/>
      <c r="AV191" s="261"/>
      <c r="AW191" s="253"/>
      <c r="AX191" s="258"/>
      <c r="AY191" s="263"/>
      <c r="AZ191" s="253"/>
      <c r="BA191" s="258"/>
      <c r="BB191" s="263"/>
      <c r="BC191" s="253"/>
      <c r="BD191" s="258"/>
      <c r="BE191" s="263"/>
      <c r="BF191" s="253"/>
      <c r="BG191" s="258"/>
      <c r="BH191" s="263"/>
      <c r="BI191" s="253"/>
      <c r="BJ191" s="258"/>
      <c r="BK191" s="263"/>
      <c r="BL191" s="253"/>
      <c r="BM191" s="258"/>
      <c r="BN191" s="263"/>
      <c r="BO191" s="258"/>
      <c r="BP191" s="258"/>
      <c r="BQ191" s="263"/>
      <c r="BR191" s="253"/>
      <c r="BS191" s="263"/>
      <c r="BT191" s="253"/>
      <c r="BU191" s="263"/>
      <c r="BV191" s="259"/>
      <c r="BW191" s="259"/>
      <c r="BX191" s="259"/>
      <c r="BY191" s="259"/>
      <c r="BZ191" s="259"/>
      <c r="CA191" s="259"/>
      <c r="CB191" s="262"/>
      <c r="CC191" s="262"/>
      <c r="CD191" s="253"/>
      <c r="CE191" s="258"/>
      <c r="CF191" s="258"/>
      <c r="CG191" s="258"/>
      <c r="CH191" s="258"/>
      <c r="CI191" s="258"/>
      <c r="CJ191" s="258"/>
      <c r="CK191" s="258"/>
      <c r="CL191" s="258"/>
      <c r="CM191" s="258"/>
      <c r="CN191" s="258"/>
      <c r="CO191" s="264"/>
      <c r="CU191" s="116"/>
    </row>
    <row r="192" spans="1:99" s="2" customFormat="1" ht="15" customHeight="1" thickBot="1">
      <c r="A192" s="243" t="s">
        <v>374</v>
      </c>
      <c r="B192" s="246"/>
      <c r="C192" s="260"/>
      <c r="D192" s="260"/>
      <c r="E192" s="260"/>
      <c r="F192" s="260"/>
      <c r="G192" s="261"/>
      <c r="H192" s="249"/>
      <c r="I192" s="262"/>
      <c r="J192" s="206"/>
      <c r="K192" s="249"/>
      <c r="L192" s="259"/>
      <c r="M192" s="259"/>
      <c r="N192" s="259"/>
      <c r="O192" s="259"/>
      <c r="P192" s="259"/>
      <c r="Q192" s="215"/>
      <c r="R192" s="260"/>
      <c r="S192" s="260"/>
      <c r="T192" s="261"/>
      <c r="U192" s="249"/>
      <c r="V192" s="259"/>
      <c r="W192" s="262"/>
      <c r="X192" s="246"/>
      <c r="Y192" s="249"/>
      <c r="Z192" s="259"/>
      <c r="AA192" s="262"/>
      <c r="AB192" s="253"/>
      <c r="AC192" s="258"/>
      <c r="AD192" s="258"/>
      <c r="AE192" s="258"/>
      <c r="AF192" s="258"/>
      <c r="AG192" s="258"/>
      <c r="AH192" s="258"/>
      <c r="AI192" s="258"/>
      <c r="AJ192" s="258"/>
      <c r="AK192" s="263"/>
      <c r="AL192" s="249"/>
      <c r="AM192" s="259"/>
      <c r="AN192" s="259"/>
      <c r="AO192" s="259"/>
      <c r="AP192" s="259"/>
      <c r="AQ192" s="259"/>
      <c r="AR192" s="262"/>
      <c r="AS192" s="246"/>
      <c r="AT192" s="260"/>
      <c r="AU192" s="260"/>
      <c r="AV192" s="261"/>
      <c r="AW192" s="253"/>
      <c r="AX192" s="258"/>
      <c r="AY192" s="263"/>
      <c r="AZ192" s="253"/>
      <c r="BA192" s="258"/>
      <c r="BB192" s="263"/>
      <c r="BC192" s="253"/>
      <c r="BD192" s="258"/>
      <c r="BE192" s="263"/>
      <c r="BF192" s="253"/>
      <c r="BG192" s="258"/>
      <c r="BH192" s="263"/>
      <c r="BI192" s="253"/>
      <c r="BJ192" s="258"/>
      <c r="BK192" s="263"/>
      <c r="BL192" s="253"/>
      <c r="BM192" s="258"/>
      <c r="BN192" s="263"/>
      <c r="BO192" s="258"/>
      <c r="BP192" s="258"/>
      <c r="BQ192" s="263"/>
      <c r="BR192" s="253"/>
      <c r="BS192" s="263"/>
      <c r="BT192" s="253"/>
      <c r="BU192" s="263"/>
      <c r="BV192" s="259"/>
      <c r="BW192" s="259"/>
      <c r="BX192" s="259"/>
      <c r="BY192" s="259"/>
      <c r="BZ192" s="259"/>
      <c r="CA192" s="259"/>
      <c r="CB192" s="262"/>
      <c r="CC192" s="262"/>
      <c r="CD192" s="253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64"/>
      <c r="CU192" s="116"/>
    </row>
    <row r="193" spans="1:99" s="2" customFormat="1" ht="15" customHeight="1" thickBot="1">
      <c r="A193" s="243" t="s">
        <v>375</v>
      </c>
      <c r="B193" s="246"/>
      <c r="C193" s="260"/>
      <c r="D193" s="260"/>
      <c r="E193" s="260"/>
      <c r="F193" s="260"/>
      <c r="G193" s="261"/>
      <c r="H193" s="249"/>
      <c r="I193" s="262"/>
      <c r="J193" s="206"/>
      <c r="K193" s="249"/>
      <c r="L193" s="259"/>
      <c r="M193" s="259"/>
      <c r="N193" s="259"/>
      <c r="O193" s="259"/>
      <c r="P193" s="259"/>
      <c r="Q193" s="252"/>
      <c r="R193" s="260"/>
      <c r="S193" s="260"/>
      <c r="T193" s="261"/>
      <c r="U193" s="249"/>
      <c r="V193" s="259"/>
      <c r="W193" s="262"/>
      <c r="X193" s="246"/>
      <c r="Y193" s="249"/>
      <c r="Z193" s="259"/>
      <c r="AA193" s="262"/>
      <c r="AB193" s="253"/>
      <c r="AC193" s="258"/>
      <c r="AD193" s="258"/>
      <c r="AE193" s="258"/>
      <c r="AF193" s="258"/>
      <c r="AG193" s="258"/>
      <c r="AH193" s="258"/>
      <c r="AI193" s="258"/>
      <c r="AJ193" s="258"/>
      <c r="AK193" s="263"/>
      <c r="AL193" s="249"/>
      <c r="AM193" s="259"/>
      <c r="AN193" s="259"/>
      <c r="AO193" s="259"/>
      <c r="AP193" s="259"/>
      <c r="AQ193" s="259"/>
      <c r="AR193" s="262"/>
      <c r="AS193" s="246"/>
      <c r="AT193" s="260"/>
      <c r="AU193" s="260"/>
      <c r="AV193" s="261"/>
      <c r="AW193" s="253"/>
      <c r="AX193" s="258"/>
      <c r="AY193" s="263"/>
      <c r="AZ193" s="253"/>
      <c r="BA193" s="258"/>
      <c r="BB193" s="263"/>
      <c r="BC193" s="253"/>
      <c r="BD193" s="258"/>
      <c r="BE193" s="263"/>
      <c r="BF193" s="253"/>
      <c r="BG193" s="258"/>
      <c r="BH193" s="263"/>
      <c r="BI193" s="253"/>
      <c r="BJ193" s="258"/>
      <c r="BK193" s="263"/>
      <c r="BL193" s="253"/>
      <c r="BM193" s="258"/>
      <c r="BN193" s="263"/>
      <c r="BO193" s="258"/>
      <c r="BP193" s="258"/>
      <c r="BQ193" s="263"/>
      <c r="BR193" s="253"/>
      <c r="BS193" s="263"/>
      <c r="BT193" s="253"/>
      <c r="BU193" s="263"/>
      <c r="BV193" s="259"/>
      <c r="BW193" s="259"/>
      <c r="BX193" s="259"/>
      <c r="BY193" s="259"/>
      <c r="BZ193" s="259"/>
      <c r="CA193" s="259"/>
      <c r="CB193" s="262"/>
      <c r="CC193" s="262"/>
      <c r="CD193" s="253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64"/>
      <c r="CU193" s="116"/>
    </row>
    <row r="194" spans="1:99" s="2" customFormat="1" ht="15" customHeight="1" thickBot="1">
      <c r="A194" s="243" t="s">
        <v>376</v>
      </c>
      <c r="B194" s="246"/>
      <c r="C194" s="260"/>
      <c r="D194" s="260"/>
      <c r="E194" s="260"/>
      <c r="F194" s="260"/>
      <c r="G194" s="261"/>
      <c r="H194" s="249"/>
      <c r="I194" s="265"/>
      <c r="J194" s="206"/>
      <c r="K194" s="249"/>
      <c r="L194" s="259"/>
      <c r="M194" s="259"/>
      <c r="N194" s="259"/>
      <c r="O194" s="259"/>
      <c r="P194" s="259"/>
      <c r="Q194" s="252"/>
      <c r="R194" s="260"/>
      <c r="S194" s="260"/>
      <c r="T194" s="261"/>
      <c r="U194" s="249"/>
      <c r="V194" s="259"/>
      <c r="W194" s="262"/>
      <c r="X194" s="246"/>
      <c r="Y194" s="249"/>
      <c r="Z194" s="259"/>
      <c r="AA194" s="262"/>
      <c r="AB194" s="253"/>
      <c r="AC194" s="258"/>
      <c r="AD194" s="258"/>
      <c r="AE194" s="258"/>
      <c r="AF194" s="258"/>
      <c r="AG194" s="258"/>
      <c r="AH194" s="258"/>
      <c r="AI194" s="258"/>
      <c r="AJ194" s="258"/>
      <c r="AK194" s="263"/>
      <c r="AL194" s="249"/>
      <c r="AM194" s="259"/>
      <c r="AN194" s="259"/>
      <c r="AO194" s="259"/>
      <c r="AP194" s="259"/>
      <c r="AQ194" s="259"/>
      <c r="AR194" s="262"/>
      <c r="AS194" s="246"/>
      <c r="AT194" s="260"/>
      <c r="AU194" s="260"/>
      <c r="AV194" s="261"/>
      <c r="AW194" s="253"/>
      <c r="AX194" s="258"/>
      <c r="AY194" s="263"/>
      <c r="AZ194" s="253"/>
      <c r="BA194" s="258"/>
      <c r="BB194" s="263"/>
      <c r="BC194" s="253"/>
      <c r="BD194" s="258"/>
      <c r="BE194" s="263"/>
      <c r="BF194" s="253"/>
      <c r="BG194" s="258"/>
      <c r="BH194" s="263"/>
      <c r="BI194" s="253"/>
      <c r="BJ194" s="258"/>
      <c r="BK194" s="263"/>
      <c r="BL194" s="253"/>
      <c r="BM194" s="258"/>
      <c r="BN194" s="263"/>
      <c r="BO194" s="258"/>
      <c r="BP194" s="258"/>
      <c r="BQ194" s="263"/>
      <c r="BR194" s="253"/>
      <c r="BS194" s="263"/>
      <c r="BT194" s="253"/>
      <c r="BU194" s="263"/>
      <c r="BV194" s="259"/>
      <c r="BW194" s="259"/>
      <c r="BX194" s="259"/>
      <c r="BY194" s="259"/>
      <c r="BZ194" s="259"/>
      <c r="CA194" s="259"/>
      <c r="CB194" s="262"/>
      <c r="CC194" s="262"/>
      <c r="CD194" s="253"/>
      <c r="CE194" s="258"/>
      <c r="CF194" s="258"/>
      <c r="CG194" s="258"/>
      <c r="CH194" s="258"/>
      <c r="CI194" s="258"/>
      <c r="CJ194" s="258"/>
      <c r="CK194" s="258"/>
      <c r="CL194" s="258"/>
      <c r="CM194" s="258"/>
      <c r="CN194" s="258"/>
      <c r="CO194" s="264"/>
      <c r="CU194" s="116"/>
    </row>
    <row r="195" spans="1:99" s="2" customFormat="1" ht="15" customHeight="1" thickBot="1">
      <c r="A195" s="243" t="s">
        <v>377</v>
      </c>
      <c r="B195" s="246"/>
      <c r="C195" s="260"/>
      <c r="D195" s="260"/>
      <c r="E195" s="260"/>
      <c r="F195" s="260"/>
      <c r="G195" s="261"/>
      <c r="H195" s="249"/>
      <c r="I195" s="265"/>
      <c r="J195" s="206"/>
      <c r="K195" s="249"/>
      <c r="L195" s="259"/>
      <c r="M195" s="259"/>
      <c r="N195" s="259"/>
      <c r="O195" s="259"/>
      <c r="P195" s="259"/>
      <c r="Q195" s="252"/>
      <c r="R195" s="260"/>
      <c r="S195" s="260"/>
      <c r="T195" s="261"/>
      <c r="U195" s="249"/>
      <c r="V195" s="259"/>
      <c r="W195" s="262"/>
      <c r="X195" s="246"/>
      <c r="Y195" s="249"/>
      <c r="Z195" s="259"/>
      <c r="AA195" s="262"/>
      <c r="AB195" s="253"/>
      <c r="AC195" s="258"/>
      <c r="AD195" s="258"/>
      <c r="AE195" s="258"/>
      <c r="AF195" s="258"/>
      <c r="AG195" s="258"/>
      <c r="AH195" s="258"/>
      <c r="AI195" s="258"/>
      <c r="AJ195" s="258"/>
      <c r="AK195" s="263"/>
      <c r="AL195" s="249"/>
      <c r="AM195" s="259"/>
      <c r="AN195" s="259"/>
      <c r="AO195" s="259"/>
      <c r="AP195" s="259"/>
      <c r="AQ195" s="259"/>
      <c r="AR195" s="262"/>
      <c r="AS195" s="246"/>
      <c r="AT195" s="260"/>
      <c r="AU195" s="260"/>
      <c r="AV195" s="261"/>
      <c r="AW195" s="253"/>
      <c r="AX195" s="258"/>
      <c r="AY195" s="263"/>
      <c r="AZ195" s="253"/>
      <c r="BA195" s="258"/>
      <c r="BB195" s="263"/>
      <c r="BC195" s="253"/>
      <c r="BD195" s="258"/>
      <c r="BE195" s="263"/>
      <c r="BF195" s="253"/>
      <c r="BG195" s="258"/>
      <c r="BH195" s="263"/>
      <c r="BI195" s="253"/>
      <c r="BJ195" s="258"/>
      <c r="BK195" s="263"/>
      <c r="BL195" s="253"/>
      <c r="BM195" s="258"/>
      <c r="BN195" s="263"/>
      <c r="BO195" s="258"/>
      <c r="BP195" s="258"/>
      <c r="BQ195" s="263"/>
      <c r="BR195" s="253"/>
      <c r="BS195" s="263"/>
      <c r="BT195" s="253"/>
      <c r="BU195" s="263"/>
      <c r="BV195" s="249"/>
      <c r="BW195" s="259"/>
      <c r="BX195" s="259"/>
      <c r="BY195" s="259"/>
      <c r="BZ195" s="259"/>
      <c r="CA195" s="259"/>
      <c r="CB195" s="262"/>
      <c r="CC195" s="262"/>
      <c r="CD195" s="253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64"/>
      <c r="CU195" s="116"/>
    </row>
    <row r="196" spans="1:99" s="2" customFormat="1" ht="15" customHeight="1" thickBot="1">
      <c r="A196" s="243" t="s">
        <v>378</v>
      </c>
      <c r="B196" s="246"/>
      <c r="C196" s="260"/>
      <c r="D196" s="260"/>
      <c r="E196" s="260"/>
      <c r="F196" s="260"/>
      <c r="G196" s="261"/>
      <c r="H196" s="266"/>
      <c r="I196" s="262"/>
      <c r="J196" s="206"/>
      <c r="K196" s="249"/>
      <c r="L196" s="259"/>
      <c r="M196" s="259"/>
      <c r="N196" s="259"/>
      <c r="O196" s="259"/>
      <c r="P196" s="259"/>
      <c r="Q196" s="252"/>
      <c r="R196" s="260"/>
      <c r="S196" s="260"/>
      <c r="T196" s="261"/>
      <c r="U196" s="249"/>
      <c r="V196" s="259"/>
      <c r="W196" s="262"/>
      <c r="X196" s="246"/>
      <c r="Y196" s="249"/>
      <c r="Z196" s="259"/>
      <c r="AA196" s="262"/>
      <c r="AB196" s="253"/>
      <c r="AC196" s="258"/>
      <c r="AD196" s="258"/>
      <c r="AE196" s="258"/>
      <c r="AF196" s="258"/>
      <c r="AG196" s="258"/>
      <c r="AH196" s="258"/>
      <c r="AI196" s="258"/>
      <c r="AJ196" s="258"/>
      <c r="AK196" s="263"/>
      <c r="AL196" s="249"/>
      <c r="AM196" s="259"/>
      <c r="AN196" s="259"/>
      <c r="AO196" s="259"/>
      <c r="AP196" s="259"/>
      <c r="AQ196" s="259"/>
      <c r="AR196" s="262"/>
      <c r="AS196" s="246"/>
      <c r="AT196" s="260"/>
      <c r="AU196" s="260"/>
      <c r="AV196" s="261"/>
      <c r="AW196" s="253"/>
      <c r="AX196" s="258"/>
      <c r="AY196" s="263"/>
      <c r="AZ196" s="253"/>
      <c r="BA196" s="258"/>
      <c r="BB196" s="263"/>
      <c r="BC196" s="253"/>
      <c r="BD196" s="258"/>
      <c r="BE196" s="263"/>
      <c r="BF196" s="253"/>
      <c r="BG196" s="258"/>
      <c r="BH196" s="263"/>
      <c r="BI196" s="253"/>
      <c r="BJ196" s="258"/>
      <c r="BK196" s="263"/>
      <c r="BL196" s="253"/>
      <c r="BM196" s="258"/>
      <c r="BN196" s="263"/>
      <c r="BO196" s="258"/>
      <c r="BP196" s="258"/>
      <c r="BQ196" s="263"/>
      <c r="BR196" s="253"/>
      <c r="BS196" s="263"/>
      <c r="BT196" s="253"/>
      <c r="BU196" s="263"/>
      <c r="BV196" s="249"/>
      <c r="BW196" s="259"/>
      <c r="BX196" s="259"/>
      <c r="BY196" s="259"/>
      <c r="BZ196" s="259"/>
      <c r="CA196" s="259"/>
      <c r="CB196" s="262"/>
      <c r="CC196" s="262"/>
      <c r="CD196" s="253"/>
      <c r="CE196" s="258"/>
      <c r="CF196" s="258"/>
      <c r="CG196" s="258"/>
      <c r="CH196" s="258"/>
      <c r="CI196" s="258"/>
      <c r="CJ196" s="258"/>
      <c r="CK196" s="258"/>
      <c r="CL196" s="258"/>
      <c r="CM196" s="258"/>
      <c r="CN196" s="258"/>
      <c r="CO196" s="264"/>
      <c r="CU196" s="116"/>
    </row>
    <row r="197" spans="1:99" s="2" customFormat="1" ht="15" customHeight="1" thickBot="1">
      <c r="A197" s="243" t="s">
        <v>379</v>
      </c>
      <c r="B197" s="246"/>
      <c r="C197" s="260"/>
      <c r="D197" s="260"/>
      <c r="E197" s="260"/>
      <c r="F197" s="260"/>
      <c r="G197" s="261"/>
      <c r="H197" s="249"/>
      <c r="I197" s="262"/>
      <c r="J197" s="206"/>
      <c r="K197" s="249"/>
      <c r="L197" s="259"/>
      <c r="M197" s="259"/>
      <c r="N197" s="259"/>
      <c r="O197" s="259"/>
      <c r="P197" s="259"/>
      <c r="Q197" s="252"/>
      <c r="R197" s="260"/>
      <c r="S197" s="260"/>
      <c r="T197" s="261"/>
      <c r="U197" s="249"/>
      <c r="V197" s="259"/>
      <c r="W197" s="262"/>
      <c r="X197" s="246"/>
      <c r="Y197" s="249"/>
      <c r="Z197" s="259"/>
      <c r="AA197" s="262"/>
      <c r="AB197" s="253"/>
      <c r="AC197" s="258"/>
      <c r="AD197" s="258"/>
      <c r="AE197" s="258"/>
      <c r="AF197" s="258"/>
      <c r="AG197" s="258"/>
      <c r="AH197" s="258"/>
      <c r="AI197" s="258"/>
      <c r="AJ197" s="258"/>
      <c r="AK197" s="263"/>
      <c r="AL197" s="249"/>
      <c r="AM197" s="259"/>
      <c r="AN197" s="259"/>
      <c r="AO197" s="259"/>
      <c r="AP197" s="259"/>
      <c r="AQ197" s="259"/>
      <c r="AR197" s="262"/>
      <c r="AS197" s="246"/>
      <c r="AT197" s="260"/>
      <c r="AU197" s="260"/>
      <c r="AV197" s="261"/>
      <c r="AW197" s="253"/>
      <c r="AX197" s="258"/>
      <c r="AY197" s="263"/>
      <c r="AZ197" s="253"/>
      <c r="BA197" s="258"/>
      <c r="BB197" s="263"/>
      <c r="BC197" s="253"/>
      <c r="BD197" s="258"/>
      <c r="BE197" s="263"/>
      <c r="BF197" s="253"/>
      <c r="BG197" s="258"/>
      <c r="BH197" s="263"/>
      <c r="BI197" s="253"/>
      <c r="BJ197" s="258"/>
      <c r="BK197" s="263"/>
      <c r="BL197" s="253"/>
      <c r="BM197" s="258"/>
      <c r="BN197" s="263"/>
      <c r="BO197" s="258"/>
      <c r="BP197" s="258"/>
      <c r="BQ197" s="263"/>
      <c r="BR197" s="253"/>
      <c r="BS197" s="263"/>
      <c r="BT197" s="253"/>
      <c r="BU197" s="263"/>
      <c r="BV197" s="249"/>
      <c r="BW197" s="259"/>
      <c r="BX197" s="259"/>
      <c r="BY197" s="259"/>
      <c r="BZ197" s="259"/>
      <c r="CA197" s="259"/>
      <c r="CB197" s="262"/>
      <c r="CC197" s="262"/>
      <c r="CD197" s="253"/>
      <c r="CE197" s="258"/>
      <c r="CF197" s="258"/>
      <c r="CG197" s="258"/>
      <c r="CH197" s="258"/>
      <c r="CI197" s="258"/>
      <c r="CJ197" s="258"/>
      <c r="CK197" s="258"/>
      <c r="CL197" s="258"/>
      <c r="CM197" s="258"/>
      <c r="CN197" s="258"/>
      <c r="CO197" s="264"/>
      <c r="CU197" s="116"/>
    </row>
    <row r="198" spans="1:99" s="2" customFormat="1" ht="15" customHeight="1" thickBot="1">
      <c r="A198" s="243" t="s">
        <v>380</v>
      </c>
      <c r="B198" s="246"/>
      <c r="C198" s="260"/>
      <c r="D198" s="260"/>
      <c r="E198" s="260"/>
      <c r="F198" s="260"/>
      <c r="G198" s="261"/>
      <c r="H198" s="249"/>
      <c r="I198" s="262"/>
      <c r="J198" s="206"/>
      <c r="K198" s="249"/>
      <c r="L198" s="259"/>
      <c r="M198" s="259"/>
      <c r="N198" s="259"/>
      <c r="O198" s="259"/>
      <c r="P198" s="259"/>
      <c r="Q198" s="252"/>
      <c r="R198" s="260"/>
      <c r="S198" s="260"/>
      <c r="T198" s="261"/>
      <c r="U198" s="249"/>
      <c r="V198" s="259"/>
      <c r="W198" s="262"/>
      <c r="X198" s="246"/>
      <c r="Y198" s="249"/>
      <c r="Z198" s="259"/>
      <c r="AA198" s="262"/>
      <c r="AB198" s="253"/>
      <c r="AC198" s="258"/>
      <c r="AD198" s="258"/>
      <c r="AE198" s="258"/>
      <c r="AF198" s="258"/>
      <c r="AG198" s="258"/>
      <c r="AH198" s="258"/>
      <c r="AI198" s="258"/>
      <c r="AJ198" s="258"/>
      <c r="AK198" s="263"/>
      <c r="AL198" s="249"/>
      <c r="AM198" s="259"/>
      <c r="AN198" s="259"/>
      <c r="AO198" s="259"/>
      <c r="AP198" s="259"/>
      <c r="AQ198" s="259"/>
      <c r="AR198" s="262"/>
      <c r="AS198" s="246"/>
      <c r="AT198" s="260"/>
      <c r="AU198" s="260"/>
      <c r="AV198" s="261"/>
      <c r="AW198" s="253"/>
      <c r="AX198" s="258"/>
      <c r="AY198" s="263"/>
      <c r="AZ198" s="253"/>
      <c r="BA198" s="258"/>
      <c r="BB198" s="263"/>
      <c r="BC198" s="253"/>
      <c r="BD198" s="258"/>
      <c r="BE198" s="263"/>
      <c r="BF198" s="253"/>
      <c r="BG198" s="258"/>
      <c r="BH198" s="263"/>
      <c r="BI198" s="253"/>
      <c r="BJ198" s="258"/>
      <c r="BK198" s="263"/>
      <c r="BL198" s="253"/>
      <c r="BM198" s="258"/>
      <c r="BN198" s="263"/>
      <c r="BO198" s="258"/>
      <c r="BP198" s="258"/>
      <c r="BQ198" s="263"/>
      <c r="BR198" s="253"/>
      <c r="BS198" s="263"/>
      <c r="BT198" s="253"/>
      <c r="BU198" s="263"/>
      <c r="BV198" s="249"/>
      <c r="BW198" s="259"/>
      <c r="BX198" s="259"/>
      <c r="BY198" s="259"/>
      <c r="BZ198" s="259"/>
      <c r="CA198" s="259"/>
      <c r="CB198" s="262"/>
      <c r="CC198" s="262"/>
      <c r="CD198" s="253"/>
      <c r="CE198" s="258"/>
      <c r="CF198" s="258"/>
      <c r="CG198" s="258"/>
      <c r="CH198" s="258"/>
      <c r="CI198" s="258"/>
      <c r="CJ198" s="258"/>
      <c r="CK198" s="258"/>
      <c r="CL198" s="258"/>
      <c r="CM198" s="258"/>
      <c r="CN198" s="258"/>
      <c r="CO198" s="264"/>
      <c r="CU198" s="116"/>
    </row>
    <row r="199" spans="1:99" s="2" customFormat="1" ht="15" customHeight="1" thickBot="1">
      <c r="A199" s="243" t="s">
        <v>381</v>
      </c>
      <c r="B199" s="246"/>
      <c r="C199" s="260"/>
      <c r="D199" s="260"/>
      <c r="E199" s="260"/>
      <c r="F199" s="260"/>
      <c r="G199" s="261"/>
      <c r="H199" s="249"/>
      <c r="I199" s="262"/>
      <c r="J199" s="206"/>
      <c r="K199" s="249"/>
      <c r="L199" s="259"/>
      <c r="M199" s="259"/>
      <c r="N199" s="259"/>
      <c r="O199" s="259"/>
      <c r="P199" s="259"/>
      <c r="Q199" s="252"/>
      <c r="R199" s="260"/>
      <c r="S199" s="260"/>
      <c r="T199" s="261"/>
      <c r="U199" s="249"/>
      <c r="V199" s="259"/>
      <c r="W199" s="262"/>
      <c r="X199" s="246"/>
      <c r="Y199" s="249"/>
      <c r="Z199" s="259"/>
      <c r="AA199" s="262"/>
      <c r="AB199" s="253"/>
      <c r="AC199" s="258"/>
      <c r="AD199" s="258"/>
      <c r="AE199" s="258"/>
      <c r="AF199" s="258"/>
      <c r="AG199" s="258"/>
      <c r="AH199" s="258"/>
      <c r="AI199" s="258"/>
      <c r="AJ199" s="258"/>
      <c r="AK199" s="263"/>
      <c r="AL199" s="249"/>
      <c r="AM199" s="259"/>
      <c r="AN199" s="259"/>
      <c r="AO199" s="259"/>
      <c r="AP199" s="259"/>
      <c r="AQ199" s="259"/>
      <c r="AR199" s="262"/>
      <c r="AS199" s="246"/>
      <c r="AT199" s="260"/>
      <c r="AU199" s="260"/>
      <c r="AV199" s="261"/>
      <c r="AW199" s="253"/>
      <c r="AX199" s="258"/>
      <c r="AY199" s="263"/>
      <c r="AZ199" s="253"/>
      <c r="BA199" s="258"/>
      <c r="BB199" s="263"/>
      <c r="BC199" s="253"/>
      <c r="BD199" s="258"/>
      <c r="BE199" s="263"/>
      <c r="BF199" s="253"/>
      <c r="BG199" s="258"/>
      <c r="BH199" s="263"/>
      <c r="BI199" s="253"/>
      <c r="BJ199" s="258"/>
      <c r="BK199" s="263"/>
      <c r="BL199" s="253"/>
      <c r="BM199" s="258"/>
      <c r="BN199" s="263"/>
      <c r="BO199" s="258"/>
      <c r="BP199" s="258"/>
      <c r="BQ199" s="263"/>
      <c r="BR199" s="253"/>
      <c r="BS199" s="263"/>
      <c r="BT199" s="253"/>
      <c r="BU199" s="263"/>
      <c r="BV199" s="249"/>
      <c r="BW199" s="259"/>
      <c r="BX199" s="259"/>
      <c r="BY199" s="259"/>
      <c r="BZ199" s="259"/>
      <c r="CA199" s="259"/>
      <c r="CB199" s="262"/>
      <c r="CC199" s="262"/>
      <c r="CD199" s="253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64"/>
      <c r="CU199" s="116"/>
    </row>
    <row r="200" spans="1:99" s="2" customFormat="1" ht="15" customHeight="1" thickBot="1">
      <c r="A200" s="243" t="s">
        <v>382</v>
      </c>
      <c r="B200" s="246"/>
      <c r="C200" s="260"/>
      <c r="D200" s="260"/>
      <c r="E200" s="260"/>
      <c r="F200" s="260"/>
      <c r="G200" s="261"/>
      <c r="H200" s="249"/>
      <c r="I200" s="262"/>
      <c r="J200" s="206"/>
      <c r="K200" s="266"/>
      <c r="L200" s="267"/>
      <c r="M200" s="259"/>
      <c r="N200" s="259"/>
      <c r="O200" s="267"/>
      <c r="P200" s="259"/>
      <c r="Q200" s="252"/>
      <c r="R200" s="260"/>
      <c r="S200" s="268"/>
      <c r="T200" s="261"/>
      <c r="U200" s="249"/>
      <c r="V200" s="259"/>
      <c r="W200" s="262"/>
      <c r="X200" s="246"/>
      <c r="Y200" s="266"/>
      <c r="Z200" s="259"/>
      <c r="AA200" s="262"/>
      <c r="AB200" s="253"/>
      <c r="AC200" s="258"/>
      <c r="AD200" s="269"/>
      <c r="AE200" s="258"/>
      <c r="AF200" s="258"/>
      <c r="AG200" s="258"/>
      <c r="AH200" s="258"/>
      <c r="AI200" s="258"/>
      <c r="AJ200" s="269"/>
      <c r="AK200" s="263"/>
      <c r="AL200" s="249"/>
      <c r="AM200" s="259"/>
      <c r="AN200" s="259"/>
      <c r="AO200" s="259"/>
      <c r="AP200" s="259"/>
      <c r="AQ200" s="259"/>
      <c r="AR200" s="262"/>
      <c r="AS200" s="246"/>
      <c r="AT200" s="260"/>
      <c r="AU200" s="260"/>
      <c r="AV200" s="261"/>
      <c r="AW200" s="253"/>
      <c r="AX200" s="258"/>
      <c r="AY200" s="263"/>
      <c r="AZ200" s="253"/>
      <c r="BA200" s="258"/>
      <c r="BB200" s="263"/>
      <c r="BC200" s="253"/>
      <c r="BD200" s="258"/>
      <c r="BE200" s="263"/>
      <c r="BF200" s="253"/>
      <c r="BG200" s="258"/>
      <c r="BH200" s="263"/>
      <c r="BI200" s="253"/>
      <c r="BJ200" s="258"/>
      <c r="BK200" s="263"/>
      <c r="BL200" s="253"/>
      <c r="BM200" s="258"/>
      <c r="BN200" s="263"/>
      <c r="BO200" s="258"/>
      <c r="BP200" s="258"/>
      <c r="BQ200" s="263"/>
      <c r="BR200" s="253"/>
      <c r="BS200" s="263"/>
      <c r="BT200" s="253"/>
      <c r="BU200" s="263"/>
      <c r="BV200" s="249"/>
      <c r="BW200" s="259"/>
      <c r="BX200" s="259"/>
      <c r="BY200" s="259"/>
      <c r="BZ200" s="259"/>
      <c r="CA200" s="259"/>
      <c r="CB200" s="262"/>
      <c r="CC200" s="262"/>
      <c r="CD200" s="253"/>
      <c r="CE200" s="258"/>
      <c r="CF200" s="258"/>
      <c r="CG200" s="258"/>
      <c r="CH200" s="258"/>
      <c r="CI200" s="258"/>
      <c r="CJ200" s="258"/>
      <c r="CK200" s="258"/>
      <c r="CL200" s="258"/>
      <c r="CM200" s="258"/>
      <c r="CN200" s="258"/>
      <c r="CO200" s="264"/>
      <c r="CU200" s="116"/>
    </row>
    <row r="201" spans="1:99" s="2" customFormat="1" ht="15" customHeight="1" thickBot="1">
      <c r="A201" s="243" t="s">
        <v>383</v>
      </c>
      <c r="B201" s="246"/>
      <c r="C201" s="260"/>
      <c r="D201" s="260"/>
      <c r="E201" s="260"/>
      <c r="F201" s="260"/>
      <c r="G201" s="261"/>
      <c r="H201" s="249"/>
      <c r="I201" s="262"/>
      <c r="J201" s="206"/>
      <c r="K201" s="266"/>
      <c r="L201" s="267"/>
      <c r="M201" s="259"/>
      <c r="N201" s="267"/>
      <c r="O201" s="267"/>
      <c r="P201" s="259"/>
      <c r="Q201" s="252"/>
      <c r="R201" s="260"/>
      <c r="S201" s="268"/>
      <c r="T201" s="261"/>
      <c r="U201" s="249"/>
      <c r="V201" s="259"/>
      <c r="W201" s="262"/>
      <c r="X201" s="246"/>
      <c r="Y201" s="249"/>
      <c r="Z201" s="259"/>
      <c r="AA201" s="262"/>
      <c r="AB201" s="253"/>
      <c r="AC201" s="258"/>
      <c r="AD201" s="258"/>
      <c r="AE201" s="258"/>
      <c r="AF201" s="258"/>
      <c r="AG201" s="258"/>
      <c r="AH201" s="258"/>
      <c r="AI201" s="258"/>
      <c r="AJ201" s="258"/>
      <c r="AK201" s="263"/>
      <c r="AL201" s="249"/>
      <c r="AM201" s="259"/>
      <c r="AN201" s="259"/>
      <c r="AO201" s="259"/>
      <c r="AP201" s="259"/>
      <c r="AQ201" s="259"/>
      <c r="AR201" s="262"/>
      <c r="AS201" s="246"/>
      <c r="AT201" s="260"/>
      <c r="AU201" s="260"/>
      <c r="AV201" s="261"/>
      <c r="AW201" s="253"/>
      <c r="AX201" s="258"/>
      <c r="AY201" s="263"/>
      <c r="AZ201" s="253"/>
      <c r="BA201" s="258"/>
      <c r="BB201" s="263"/>
      <c r="BC201" s="253"/>
      <c r="BD201" s="258"/>
      <c r="BE201" s="263"/>
      <c r="BF201" s="253"/>
      <c r="BG201" s="258"/>
      <c r="BH201" s="263"/>
      <c r="BI201" s="253"/>
      <c r="BJ201" s="258"/>
      <c r="BK201" s="263"/>
      <c r="BL201" s="253"/>
      <c r="BM201" s="258"/>
      <c r="BN201" s="263"/>
      <c r="BO201" s="258"/>
      <c r="BP201" s="258"/>
      <c r="BQ201" s="263"/>
      <c r="BR201" s="253"/>
      <c r="BS201" s="263"/>
      <c r="BT201" s="253"/>
      <c r="BU201" s="263"/>
      <c r="BV201" s="249"/>
      <c r="BW201" s="259"/>
      <c r="BX201" s="259"/>
      <c r="BY201" s="259"/>
      <c r="BZ201" s="259"/>
      <c r="CA201" s="259"/>
      <c r="CB201" s="262"/>
      <c r="CC201" s="262"/>
      <c r="CD201" s="253"/>
      <c r="CE201" s="258"/>
      <c r="CF201" s="258"/>
      <c r="CG201" s="258"/>
      <c r="CH201" s="258"/>
      <c r="CI201" s="258"/>
      <c r="CJ201" s="258"/>
      <c r="CK201" s="258"/>
      <c r="CL201" s="258"/>
      <c r="CM201" s="258"/>
      <c r="CN201" s="258"/>
      <c r="CO201" s="264"/>
      <c r="CU201" s="116"/>
    </row>
    <row r="202" spans="1:99" s="2" customFormat="1" ht="15" customHeight="1" thickBot="1">
      <c r="A202" s="243" t="s">
        <v>384</v>
      </c>
      <c r="B202" s="246"/>
      <c r="C202" s="260"/>
      <c r="D202" s="260"/>
      <c r="E202" s="260"/>
      <c r="F202" s="260"/>
      <c r="G202" s="261"/>
      <c r="H202" s="249"/>
      <c r="I202" s="262"/>
      <c r="J202" s="206"/>
      <c r="K202" s="266"/>
      <c r="L202" s="267"/>
      <c r="M202" s="259"/>
      <c r="N202" s="259"/>
      <c r="O202" s="259"/>
      <c r="P202" s="259"/>
      <c r="Q202" s="252"/>
      <c r="R202" s="260"/>
      <c r="S202" s="260"/>
      <c r="T202" s="261"/>
      <c r="U202" s="249"/>
      <c r="V202" s="259"/>
      <c r="W202" s="262"/>
      <c r="X202" s="246"/>
      <c r="Y202" s="249"/>
      <c r="Z202" s="259"/>
      <c r="AA202" s="262"/>
      <c r="AB202" s="253"/>
      <c r="AC202" s="258"/>
      <c r="AD202" s="258"/>
      <c r="AE202" s="258"/>
      <c r="AF202" s="258"/>
      <c r="AG202" s="258"/>
      <c r="AH202" s="258"/>
      <c r="AI202" s="258"/>
      <c r="AJ202" s="258"/>
      <c r="AK202" s="263"/>
      <c r="AL202" s="249"/>
      <c r="AM202" s="259"/>
      <c r="AN202" s="259"/>
      <c r="AO202" s="259"/>
      <c r="AP202" s="259"/>
      <c r="AQ202" s="259"/>
      <c r="AR202" s="262"/>
      <c r="AS202" s="246"/>
      <c r="AT202" s="260"/>
      <c r="AU202" s="260"/>
      <c r="AV202" s="261"/>
      <c r="AW202" s="253"/>
      <c r="AX202" s="258"/>
      <c r="AY202" s="263"/>
      <c r="AZ202" s="253"/>
      <c r="BA202" s="258"/>
      <c r="BB202" s="263"/>
      <c r="BC202" s="253"/>
      <c r="BD202" s="258"/>
      <c r="BE202" s="263"/>
      <c r="BF202" s="253"/>
      <c r="BG202" s="258"/>
      <c r="BH202" s="263"/>
      <c r="BI202" s="253"/>
      <c r="BJ202" s="258"/>
      <c r="BK202" s="263"/>
      <c r="BL202" s="253"/>
      <c r="BM202" s="258"/>
      <c r="BN202" s="263"/>
      <c r="BO202" s="258"/>
      <c r="BP202" s="258"/>
      <c r="BQ202" s="263"/>
      <c r="BR202" s="253"/>
      <c r="BS202" s="263"/>
      <c r="BT202" s="253"/>
      <c r="BU202" s="263"/>
      <c r="BV202" s="249"/>
      <c r="BW202" s="259"/>
      <c r="BX202" s="259"/>
      <c r="BY202" s="259"/>
      <c r="BZ202" s="259"/>
      <c r="CA202" s="259"/>
      <c r="CB202" s="262"/>
      <c r="CC202" s="262"/>
      <c r="CD202" s="253"/>
      <c r="CE202" s="258"/>
      <c r="CF202" s="258"/>
      <c r="CG202" s="258"/>
      <c r="CH202" s="258"/>
      <c r="CI202" s="258"/>
      <c r="CJ202" s="258"/>
      <c r="CK202" s="258"/>
      <c r="CL202" s="258"/>
      <c r="CM202" s="258"/>
      <c r="CN202" s="258"/>
      <c r="CO202" s="264"/>
      <c r="CU202" s="116"/>
    </row>
    <row r="203" spans="1:99" s="2" customFormat="1" ht="15" customHeight="1" thickBot="1">
      <c r="A203" s="243" t="s">
        <v>385</v>
      </c>
      <c r="B203" s="246"/>
      <c r="C203" s="260"/>
      <c r="D203" s="260"/>
      <c r="E203" s="260"/>
      <c r="F203" s="260"/>
      <c r="G203" s="261"/>
      <c r="H203" s="249"/>
      <c r="I203" s="262"/>
      <c r="J203" s="206"/>
      <c r="K203" s="266"/>
      <c r="L203" s="267"/>
      <c r="M203" s="259"/>
      <c r="N203" s="259"/>
      <c r="O203" s="259"/>
      <c r="P203" s="259"/>
      <c r="Q203" s="252"/>
      <c r="R203" s="260"/>
      <c r="S203" s="260"/>
      <c r="T203" s="261"/>
      <c r="U203" s="249"/>
      <c r="V203" s="259"/>
      <c r="W203" s="262"/>
      <c r="X203" s="246"/>
      <c r="Y203" s="249"/>
      <c r="Z203" s="259"/>
      <c r="AA203" s="262"/>
      <c r="AB203" s="253"/>
      <c r="AC203" s="258"/>
      <c r="AD203" s="258"/>
      <c r="AE203" s="258"/>
      <c r="AF203" s="258"/>
      <c r="AG203" s="258"/>
      <c r="AH203" s="258"/>
      <c r="AI203" s="258"/>
      <c r="AJ203" s="258"/>
      <c r="AK203" s="263"/>
      <c r="AL203" s="249"/>
      <c r="AM203" s="259"/>
      <c r="AN203" s="259"/>
      <c r="AO203" s="259"/>
      <c r="AP203" s="259"/>
      <c r="AQ203" s="259"/>
      <c r="AR203" s="262"/>
      <c r="AS203" s="246"/>
      <c r="AT203" s="260"/>
      <c r="AU203" s="260"/>
      <c r="AV203" s="261"/>
      <c r="AW203" s="253"/>
      <c r="AX203" s="258"/>
      <c r="AY203" s="263"/>
      <c r="AZ203" s="253"/>
      <c r="BA203" s="258"/>
      <c r="BB203" s="263"/>
      <c r="BC203" s="253"/>
      <c r="BD203" s="258"/>
      <c r="BE203" s="263"/>
      <c r="BF203" s="253"/>
      <c r="BG203" s="258"/>
      <c r="BH203" s="263"/>
      <c r="BI203" s="253"/>
      <c r="BJ203" s="258"/>
      <c r="BK203" s="263"/>
      <c r="BL203" s="253"/>
      <c r="BM203" s="258"/>
      <c r="BN203" s="263"/>
      <c r="BO203" s="258"/>
      <c r="BP203" s="258"/>
      <c r="BQ203" s="263"/>
      <c r="BR203" s="253"/>
      <c r="BS203" s="263"/>
      <c r="BT203" s="253"/>
      <c r="BU203" s="263"/>
      <c r="BV203" s="249"/>
      <c r="BW203" s="259"/>
      <c r="BX203" s="259"/>
      <c r="BY203" s="259"/>
      <c r="BZ203" s="259"/>
      <c r="CA203" s="259"/>
      <c r="CB203" s="262"/>
      <c r="CC203" s="262"/>
      <c r="CD203" s="253"/>
      <c r="CE203" s="258"/>
      <c r="CF203" s="258"/>
      <c r="CG203" s="258"/>
      <c r="CH203" s="258"/>
      <c r="CI203" s="258"/>
      <c r="CJ203" s="258"/>
      <c r="CK203" s="258"/>
      <c r="CL203" s="258"/>
      <c r="CM203" s="258"/>
      <c r="CN203" s="258"/>
      <c r="CO203" s="264"/>
      <c r="CU203" s="116"/>
    </row>
    <row r="204" spans="1:99" s="2" customFormat="1" ht="15" customHeight="1" thickBot="1">
      <c r="A204" s="243" t="s">
        <v>386</v>
      </c>
      <c r="B204" s="246"/>
      <c r="C204" s="260"/>
      <c r="D204" s="260"/>
      <c r="E204" s="260"/>
      <c r="F204" s="260"/>
      <c r="G204" s="261"/>
      <c r="H204" s="249"/>
      <c r="I204" s="262"/>
      <c r="J204" s="206"/>
      <c r="K204" s="249"/>
      <c r="L204" s="259"/>
      <c r="M204" s="259"/>
      <c r="N204" s="259"/>
      <c r="O204" s="259"/>
      <c r="P204" s="259"/>
      <c r="Q204" s="215"/>
      <c r="R204" s="260"/>
      <c r="S204" s="260"/>
      <c r="T204" s="261"/>
      <c r="U204" s="249"/>
      <c r="V204" s="259"/>
      <c r="W204" s="262"/>
      <c r="X204" s="246"/>
      <c r="Y204" s="249"/>
      <c r="Z204" s="259"/>
      <c r="AA204" s="262"/>
      <c r="AB204" s="253"/>
      <c r="AC204" s="258"/>
      <c r="AD204" s="258"/>
      <c r="AE204" s="258"/>
      <c r="AF204" s="258"/>
      <c r="AG204" s="258"/>
      <c r="AH204" s="258"/>
      <c r="AI204" s="258"/>
      <c r="AJ204" s="258"/>
      <c r="AK204" s="263"/>
      <c r="AL204" s="249"/>
      <c r="AM204" s="259"/>
      <c r="AN204" s="259"/>
      <c r="AO204" s="259"/>
      <c r="AP204" s="259"/>
      <c r="AQ204" s="259"/>
      <c r="AR204" s="262"/>
      <c r="AS204" s="246"/>
      <c r="AT204" s="260"/>
      <c r="AU204" s="260"/>
      <c r="AV204" s="261"/>
      <c r="AW204" s="253"/>
      <c r="AX204" s="258"/>
      <c r="AY204" s="263"/>
      <c r="AZ204" s="253"/>
      <c r="BA204" s="258"/>
      <c r="BB204" s="263"/>
      <c r="BC204" s="253"/>
      <c r="BD204" s="258"/>
      <c r="BE204" s="263"/>
      <c r="BF204" s="253"/>
      <c r="BG204" s="258"/>
      <c r="BH204" s="263"/>
      <c r="BI204" s="253"/>
      <c r="BJ204" s="258"/>
      <c r="BK204" s="263"/>
      <c r="BL204" s="253"/>
      <c r="BM204" s="258"/>
      <c r="BN204" s="263"/>
      <c r="BO204" s="258"/>
      <c r="BP204" s="258"/>
      <c r="BQ204" s="263"/>
      <c r="BR204" s="253"/>
      <c r="BS204" s="263"/>
      <c r="BT204" s="253"/>
      <c r="BU204" s="263"/>
      <c r="BV204" s="249"/>
      <c r="BW204" s="259"/>
      <c r="BX204" s="259"/>
      <c r="BY204" s="259"/>
      <c r="BZ204" s="259"/>
      <c r="CA204" s="259"/>
      <c r="CB204" s="262"/>
      <c r="CC204" s="262"/>
      <c r="CD204" s="253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64"/>
      <c r="CU204" s="116"/>
    </row>
    <row r="205" spans="1:99" ht="15" customHeight="1">
      <c r="A205" s="363" t="s">
        <v>115</v>
      </c>
      <c r="B205" s="353">
        <f aca="true" t="shared" si="0" ref="B205:G205">COUNTIF(B$5:B$204,"x")</f>
        <v>0</v>
      </c>
      <c r="C205" s="353">
        <f t="shared" si="0"/>
        <v>0</v>
      </c>
      <c r="D205" s="353">
        <f t="shared" si="0"/>
        <v>0</v>
      </c>
      <c r="E205" s="353">
        <f t="shared" si="0"/>
        <v>0</v>
      </c>
      <c r="F205" s="353">
        <f t="shared" si="0"/>
        <v>0</v>
      </c>
      <c r="G205" s="353">
        <f t="shared" si="0"/>
        <v>0</v>
      </c>
      <c r="H205" s="350">
        <f>COUNTIF(H$5:H$204,"x")</f>
        <v>0</v>
      </c>
      <c r="I205" s="326">
        <f>COUNTIF(I$5:I$204,"x")</f>
        <v>0</v>
      </c>
      <c r="J205" s="119"/>
      <c r="K205" s="326">
        <f>COUNTIF(K$5:K$204,"x")</f>
        <v>0</v>
      </c>
      <c r="L205" s="326">
        <f aca="true" t="shared" si="1" ref="L205:BW205">COUNTIF(L$5:L$204,"x")</f>
        <v>0</v>
      </c>
      <c r="M205" s="326">
        <f t="shared" si="1"/>
        <v>0</v>
      </c>
      <c r="N205" s="326">
        <f t="shared" si="1"/>
        <v>0</v>
      </c>
      <c r="O205" s="326">
        <f t="shared" si="1"/>
        <v>0</v>
      </c>
      <c r="P205" s="326">
        <f t="shared" si="1"/>
        <v>0</v>
      </c>
      <c r="Q205" s="326">
        <f t="shared" si="1"/>
        <v>0</v>
      </c>
      <c r="R205" s="119"/>
      <c r="S205" s="326">
        <f t="shared" si="1"/>
        <v>0</v>
      </c>
      <c r="T205" s="326">
        <f t="shared" si="1"/>
        <v>0</v>
      </c>
      <c r="U205" s="326">
        <f t="shared" si="1"/>
        <v>0</v>
      </c>
      <c r="V205" s="326">
        <f t="shared" si="1"/>
        <v>0</v>
      </c>
      <c r="W205" s="326">
        <f t="shared" si="1"/>
        <v>0</v>
      </c>
      <c r="X205" s="350">
        <f>SUM(X5:X204)</f>
        <v>0</v>
      </c>
      <c r="Y205" s="326">
        <f t="shared" si="1"/>
        <v>0</v>
      </c>
      <c r="Z205" s="326">
        <f t="shared" si="1"/>
        <v>0</v>
      </c>
      <c r="AA205" s="326">
        <f t="shared" si="1"/>
        <v>0</v>
      </c>
      <c r="AB205" s="326">
        <f t="shared" si="1"/>
        <v>0</v>
      </c>
      <c r="AC205" s="326">
        <f t="shared" si="1"/>
        <v>0</v>
      </c>
      <c r="AD205" s="326">
        <f t="shared" si="1"/>
        <v>0</v>
      </c>
      <c r="AE205" s="326">
        <f t="shared" si="1"/>
        <v>0</v>
      </c>
      <c r="AF205" s="326">
        <f t="shared" si="1"/>
        <v>0</v>
      </c>
      <c r="AG205" s="326">
        <f t="shared" si="1"/>
        <v>0</v>
      </c>
      <c r="AH205" s="326">
        <f t="shared" si="1"/>
        <v>0</v>
      </c>
      <c r="AI205" s="326">
        <f t="shared" si="1"/>
        <v>0</v>
      </c>
      <c r="AJ205" s="326">
        <f t="shared" si="1"/>
        <v>0</v>
      </c>
      <c r="AK205" s="326">
        <f t="shared" si="1"/>
        <v>0</v>
      </c>
      <c r="AL205" s="326">
        <f t="shared" si="1"/>
        <v>0</v>
      </c>
      <c r="AM205" s="326">
        <f t="shared" si="1"/>
        <v>0</v>
      </c>
      <c r="AN205" s="326">
        <f t="shared" si="1"/>
        <v>0</v>
      </c>
      <c r="AO205" s="326">
        <f t="shared" si="1"/>
        <v>0</v>
      </c>
      <c r="AP205" s="326">
        <f t="shared" si="1"/>
        <v>0</v>
      </c>
      <c r="AQ205" s="326">
        <f t="shared" si="1"/>
        <v>0</v>
      </c>
      <c r="AR205" s="326">
        <f t="shared" si="1"/>
        <v>0</v>
      </c>
      <c r="AS205" s="326">
        <f t="shared" si="1"/>
        <v>0</v>
      </c>
      <c r="AT205" s="326">
        <f t="shared" si="1"/>
        <v>0</v>
      </c>
      <c r="AU205" s="326">
        <f t="shared" si="1"/>
        <v>0</v>
      </c>
      <c r="AV205" s="326">
        <f t="shared" si="1"/>
        <v>0</v>
      </c>
      <c r="AW205" s="326">
        <f t="shared" si="1"/>
        <v>0</v>
      </c>
      <c r="AX205" s="326">
        <f t="shared" si="1"/>
        <v>0</v>
      </c>
      <c r="AY205" s="326">
        <f t="shared" si="1"/>
        <v>0</v>
      </c>
      <c r="AZ205" s="326">
        <f t="shared" si="1"/>
        <v>0</v>
      </c>
      <c r="BA205" s="326">
        <f t="shared" si="1"/>
        <v>0</v>
      </c>
      <c r="BB205" s="326">
        <f t="shared" si="1"/>
        <v>0</v>
      </c>
      <c r="BC205" s="326">
        <f t="shared" si="1"/>
        <v>0</v>
      </c>
      <c r="BD205" s="326">
        <f t="shared" si="1"/>
        <v>0</v>
      </c>
      <c r="BE205" s="326">
        <f t="shared" si="1"/>
        <v>0</v>
      </c>
      <c r="BF205" s="326">
        <f t="shared" si="1"/>
        <v>0</v>
      </c>
      <c r="BG205" s="326">
        <f t="shared" si="1"/>
        <v>0</v>
      </c>
      <c r="BH205" s="326">
        <f t="shared" si="1"/>
        <v>0</v>
      </c>
      <c r="BI205" s="326">
        <f t="shared" si="1"/>
        <v>0</v>
      </c>
      <c r="BJ205" s="326">
        <f t="shared" si="1"/>
        <v>0</v>
      </c>
      <c r="BK205" s="326">
        <f t="shared" si="1"/>
        <v>0</v>
      </c>
      <c r="BL205" s="326">
        <f t="shared" si="1"/>
        <v>0</v>
      </c>
      <c r="BM205" s="326">
        <f t="shared" si="1"/>
        <v>0</v>
      </c>
      <c r="BN205" s="326">
        <f t="shared" si="1"/>
        <v>0</v>
      </c>
      <c r="BO205" s="326">
        <f t="shared" si="1"/>
        <v>0</v>
      </c>
      <c r="BP205" s="326">
        <f t="shared" si="1"/>
        <v>0</v>
      </c>
      <c r="BQ205" s="326">
        <f t="shared" si="1"/>
        <v>0</v>
      </c>
      <c r="BR205" s="326">
        <f t="shared" si="1"/>
        <v>0</v>
      </c>
      <c r="BS205" s="326">
        <f t="shared" si="1"/>
        <v>0</v>
      </c>
      <c r="BT205" s="326">
        <f t="shared" si="1"/>
        <v>0</v>
      </c>
      <c r="BU205" s="330">
        <f t="shared" si="1"/>
        <v>0</v>
      </c>
      <c r="BV205" s="326">
        <f t="shared" si="1"/>
        <v>0</v>
      </c>
      <c r="BW205" s="326">
        <f t="shared" si="1"/>
        <v>0</v>
      </c>
      <c r="BX205" s="326">
        <f aca="true" t="shared" si="2" ref="BX205:CO205">COUNTIF(BX$5:BX$204,"x")</f>
        <v>0</v>
      </c>
      <c r="BY205" s="326">
        <f t="shared" si="2"/>
        <v>0</v>
      </c>
      <c r="BZ205" s="326">
        <f t="shared" si="2"/>
        <v>0</v>
      </c>
      <c r="CA205" s="326">
        <f t="shared" si="2"/>
        <v>0</v>
      </c>
      <c r="CB205" s="326">
        <f t="shared" si="2"/>
        <v>0</v>
      </c>
      <c r="CC205" s="326">
        <f t="shared" si="2"/>
        <v>0</v>
      </c>
      <c r="CD205" s="326">
        <f t="shared" si="2"/>
        <v>0</v>
      </c>
      <c r="CE205" s="326">
        <f t="shared" si="2"/>
        <v>0</v>
      </c>
      <c r="CF205" s="326">
        <f t="shared" si="2"/>
        <v>0</v>
      </c>
      <c r="CG205" s="326">
        <f t="shared" si="2"/>
        <v>0</v>
      </c>
      <c r="CH205" s="326">
        <f t="shared" si="2"/>
        <v>0</v>
      </c>
      <c r="CI205" s="326">
        <f t="shared" si="2"/>
        <v>0</v>
      </c>
      <c r="CJ205" s="326">
        <f t="shared" si="2"/>
        <v>0</v>
      </c>
      <c r="CK205" s="326">
        <f t="shared" si="2"/>
        <v>0</v>
      </c>
      <c r="CL205" s="326">
        <f t="shared" si="2"/>
        <v>0</v>
      </c>
      <c r="CM205" s="326">
        <f t="shared" si="2"/>
        <v>0</v>
      </c>
      <c r="CN205" s="326">
        <f t="shared" si="2"/>
        <v>0</v>
      </c>
      <c r="CO205" s="326">
        <f t="shared" si="2"/>
        <v>0</v>
      </c>
      <c r="CU205" s="116" t="s">
        <v>162</v>
      </c>
    </row>
    <row r="206" spans="1:99" ht="15">
      <c r="A206" s="364"/>
      <c r="B206" s="354"/>
      <c r="C206" s="354"/>
      <c r="D206" s="354"/>
      <c r="E206" s="354"/>
      <c r="F206" s="354"/>
      <c r="G206" s="354"/>
      <c r="H206" s="351"/>
      <c r="I206" s="327"/>
      <c r="J206" s="120"/>
      <c r="K206" s="327"/>
      <c r="L206" s="327"/>
      <c r="M206" s="327"/>
      <c r="N206" s="327"/>
      <c r="O206" s="327"/>
      <c r="P206" s="327"/>
      <c r="Q206" s="327"/>
      <c r="R206" s="120"/>
      <c r="S206" s="327"/>
      <c r="T206" s="327"/>
      <c r="U206" s="327"/>
      <c r="V206" s="327"/>
      <c r="W206" s="327"/>
      <c r="X206" s="351"/>
      <c r="Y206" s="327"/>
      <c r="Z206" s="327"/>
      <c r="AA206" s="327"/>
      <c r="AB206" s="327"/>
      <c r="AC206" s="327"/>
      <c r="AD206" s="327"/>
      <c r="AE206" s="327"/>
      <c r="AF206" s="327"/>
      <c r="AG206" s="327"/>
      <c r="AH206" s="327"/>
      <c r="AI206" s="327"/>
      <c r="AJ206" s="327"/>
      <c r="AK206" s="327"/>
      <c r="AL206" s="327"/>
      <c r="AM206" s="327"/>
      <c r="AN206" s="327"/>
      <c r="AO206" s="327"/>
      <c r="AP206" s="327"/>
      <c r="AQ206" s="327"/>
      <c r="AR206" s="327"/>
      <c r="AS206" s="327"/>
      <c r="AT206" s="327"/>
      <c r="AU206" s="327"/>
      <c r="AV206" s="327"/>
      <c r="AW206" s="327"/>
      <c r="AX206" s="327"/>
      <c r="AY206" s="327"/>
      <c r="AZ206" s="327"/>
      <c r="BA206" s="327"/>
      <c r="BB206" s="327"/>
      <c r="BC206" s="327"/>
      <c r="BD206" s="327"/>
      <c r="BE206" s="327"/>
      <c r="BF206" s="327"/>
      <c r="BG206" s="327"/>
      <c r="BH206" s="327"/>
      <c r="BI206" s="327"/>
      <c r="BJ206" s="327"/>
      <c r="BK206" s="327"/>
      <c r="BL206" s="327"/>
      <c r="BM206" s="327"/>
      <c r="BN206" s="327"/>
      <c r="BO206" s="327"/>
      <c r="BP206" s="327"/>
      <c r="BQ206" s="327"/>
      <c r="BR206" s="327"/>
      <c r="BS206" s="327"/>
      <c r="BT206" s="327"/>
      <c r="BU206" s="356"/>
      <c r="BV206" s="327"/>
      <c r="BW206" s="327"/>
      <c r="BX206" s="327"/>
      <c r="BY206" s="327"/>
      <c r="BZ206" s="327"/>
      <c r="CA206" s="327"/>
      <c r="CB206" s="327"/>
      <c r="CC206" s="327"/>
      <c r="CD206" s="327"/>
      <c r="CE206" s="327"/>
      <c r="CF206" s="327"/>
      <c r="CG206" s="327"/>
      <c r="CH206" s="327"/>
      <c r="CI206" s="327"/>
      <c r="CJ206" s="327"/>
      <c r="CK206" s="327"/>
      <c r="CL206" s="327"/>
      <c r="CM206" s="327"/>
      <c r="CN206" s="327"/>
      <c r="CO206" s="327"/>
      <c r="CU206" s="116" t="s">
        <v>163</v>
      </c>
    </row>
    <row r="207" spans="1:99" ht="15">
      <c r="A207" s="364"/>
      <c r="B207" s="354"/>
      <c r="C207" s="354"/>
      <c r="D207" s="354"/>
      <c r="E207" s="354"/>
      <c r="F207" s="354"/>
      <c r="G207" s="354"/>
      <c r="H207" s="351"/>
      <c r="I207" s="327"/>
      <c r="J207" s="120"/>
      <c r="K207" s="327"/>
      <c r="L207" s="327"/>
      <c r="M207" s="327"/>
      <c r="N207" s="327"/>
      <c r="O207" s="327"/>
      <c r="P207" s="327"/>
      <c r="Q207" s="327"/>
      <c r="R207" s="120"/>
      <c r="S207" s="327"/>
      <c r="T207" s="327"/>
      <c r="U207" s="327"/>
      <c r="V207" s="327"/>
      <c r="W207" s="327"/>
      <c r="X207" s="351"/>
      <c r="Y207" s="327"/>
      <c r="Z207" s="327"/>
      <c r="AA207" s="327"/>
      <c r="AB207" s="327"/>
      <c r="AC207" s="327"/>
      <c r="AD207" s="327"/>
      <c r="AE207" s="327"/>
      <c r="AF207" s="327"/>
      <c r="AG207" s="327"/>
      <c r="AH207" s="327"/>
      <c r="AI207" s="327"/>
      <c r="AJ207" s="327"/>
      <c r="AK207" s="327"/>
      <c r="AL207" s="327"/>
      <c r="AM207" s="327"/>
      <c r="AN207" s="327"/>
      <c r="AO207" s="327"/>
      <c r="AP207" s="327"/>
      <c r="AQ207" s="327"/>
      <c r="AR207" s="327"/>
      <c r="AS207" s="327"/>
      <c r="AT207" s="327"/>
      <c r="AU207" s="327"/>
      <c r="AV207" s="327"/>
      <c r="AW207" s="327"/>
      <c r="AX207" s="327"/>
      <c r="AY207" s="327"/>
      <c r="AZ207" s="327"/>
      <c r="BA207" s="327"/>
      <c r="BB207" s="327"/>
      <c r="BC207" s="327"/>
      <c r="BD207" s="327"/>
      <c r="BE207" s="327"/>
      <c r="BF207" s="327"/>
      <c r="BG207" s="327"/>
      <c r="BH207" s="327"/>
      <c r="BI207" s="327"/>
      <c r="BJ207" s="327"/>
      <c r="BK207" s="327"/>
      <c r="BL207" s="327"/>
      <c r="BM207" s="327"/>
      <c r="BN207" s="327"/>
      <c r="BO207" s="327"/>
      <c r="BP207" s="327"/>
      <c r="BQ207" s="327"/>
      <c r="BR207" s="327"/>
      <c r="BS207" s="327"/>
      <c r="BT207" s="327"/>
      <c r="BU207" s="356"/>
      <c r="BV207" s="327"/>
      <c r="BW207" s="327"/>
      <c r="BX207" s="327"/>
      <c r="BY207" s="327"/>
      <c r="BZ207" s="327"/>
      <c r="CA207" s="327"/>
      <c r="CB207" s="327"/>
      <c r="CC207" s="327"/>
      <c r="CD207" s="327"/>
      <c r="CE207" s="327"/>
      <c r="CF207" s="327"/>
      <c r="CG207" s="327"/>
      <c r="CH207" s="327"/>
      <c r="CI207" s="327"/>
      <c r="CJ207" s="327"/>
      <c r="CK207" s="327"/>
      <c r="CL207" s="327"/>
      <c r="CM207" s="327"/>
      <c r="CN207" s="327"/>
      <c r="CO207" s="327"/>
      <c r="CU207" s="116" t="s">
        <v>164</v>
      </c>
    </row>
    <row r="208" spans="1:99" ht="15" customHeight="1" thickBot="1">
      <c r="A208" s="365"/>
      <c r="B208" s="355"/>
      <c r="C208" s="355"/>
      <c r="D208" s="355"/>
      <c r="E208" s="355"/>
      <c r="F208" s="355"/>
      <c r="G208" s="355"/>
      <c r="H208" s="352"/>
      <c r="I208" s="328"/>
      <c r="J208" s="121"/>
      <c r="K208" s="328"/>
      <c r="L208" s="328"/>
      <c r="M208" s="328"/>
      <c r="N208" s="328"/>
      <c r="O208" s="328"/>
      <c r="P208" s="328"/>
      <c r="Q208" s="328"/>
      <c r="R208" s="121"/>
      <c r="S208" s="328"/>
      <c r="T208" s="328"/>
      <c r="U208" s="328"/>
      <c r="V208" s="328"/>
      <c r="W208" s="328"/>
      <c r="X208" s="352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AQ208" s="328"/>
      <c r="AR208" s="328"/>
      <c r="AS208" s="328"/>
      <c r="AT208" s="328"/>
      <c r="AU208" s="328"/>
      <c r="AV208" s="328"/>
      <c r="AW208" s="328"/>
      <c r="AX208" s="328"/>
      <c r="AY208" s="328"/>
      <c r="AZ208" s="328"/>
      <c r="BA208" s="328"/>
      <c r="BB208" s="328"/>
      <c r="BC208" s="328"/>
      <c r="BD208" s="328"/>
      <c r="BE208" s="328"/>
      <c r="BF208" s="328"/>
      <c r="BG208" s="328"/>
      <c r="BH208" s="328"/>
      <c r="BI208" s="328"/>
      <c r="BJ208" s="328"/>
      <c r="BK208" s="328"/>
      <c r="BL208" s="328"/>
      <c r="BM208" s="328"/>
      <c r="BN208" s="328"/>
      <c r="BO208" s="328"/>
      <c r="BP208" s="328"/>
      <c r="BQ208" s="328"/>
      <c r="BR208" s="328"/>
      <c r="BS208" s="328"/>
      <c r="BT208" s="328"/>
      <c r="BU208" s="357"/>
      <c r="BV208" s="328"/>
      <c r="BW208" s="328"/>
      <c r="BX208" s="328"/>
      <c r="BY208" s="328"/>
      <c r="BZ208" s="328"/>
      <c r="CA208" s="328"/>
      <c r="CB208" s="328"/>
      <c r="CC208" s="328"/>
      <c r="CD208" s="328"/>
      <c r="CE208" s="328"/>
      <c r="CF208" s="328"/>
      <c r="CG208" s="328"/>
      <c r="CH208" s="328"/>
      <c r="CI208" s="328"/>
      <c r="CJ208" s="328"/>
      <c r="CK208" s="328"/>
      <c r="CL208" s="328"/>
      <c r="CM208" s="328"/>
      <c r="CN208" s="328"/>
      <c r="CO208" s="328"/>
      <c r="CU208" s="116" t="s">
        <v>165</v>
      </c>
    </row>
    <row r="209" spans="1:99" ht="15" customHeight="1">
      <c r="A209" s="137"/>
      <c r="B209" s="138"/>
      <c r="C209" s="136"/>
      <c r="D209" s="136"/>
      <c r="E209" s="136"/>
      <c r="F209" s="136"/>
      <c r="G209" s="136"/>
      <c r="H209" s="136"/>
      <c r="I209" s="136"/>
      <c r="J209" s="139" t="s">
        <v>388</v>
      </c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U209" s="116" t="s">
        <v>166</v>
      </c>
    </row>
    <row r="210" spans="1:99" ht="15">
      <c r="A210" s="140" t="s">
        <v>140</v>
      </c>
      <c r="B210" s="136">
        <f aca="true" t="shared" si="3" ref="B210:G210">SUMPRODUCT(($J$5:$J$204="ALLEGANY")*(B$5:B$204="x"))</f>
        <v>0</v>
      </c>
      <c r="C210" s="136">
        <f t="shared" si="3"/>
        <v>0</v>
      </c>
      <c r="D210" s="136">
        <f t="shared" si="3"/>
        <v>0</v>
      </c>
      <c r="E210" s="136">
        <f t="shared" si="3"/>
        <v>0</v>
      </c>
      <c r="F210" s="136">
        <f t="shared" si="3"/>
        <v>0</v>
      </c>
      <c r="G210" s="136">
        <f t="shared" si="3"/>
        <v>0</v>
      </c>
      <c r="H210" s="136">
        <f>SUMPRODUCT(($J$5:$J$204="ALLEGANY")*(H$5:H$204="x"))</f>
        <v>0</v>
      </c>
      <c r="I210" s="136">
        <f>SUMPRODUCT(($J$5:$J$204="ALLEGANY")*(I$5:I$204="x"))</f>
        <v>0</v>
      </c>
      <c r="J210" s="136">
        <f>SUM($H210:$I210)</f>
        <v>0</v>
      </c>
      <c r="K210" s="136">
        <f aca="true" t="shared" si="4" ref="K210:Q210">SUMPRODUCT(($J$5:$J$204="ALLEGANY")*(K$5:K$204="x"))</f>
        <v>0</v>
      </c>
      <c r="L210" s="136">
        <f t="shared" si="4"/>
        <v>0</v>
      </c>
      <c r="M210" s="136">
        <f t="shared" si="4"/>
        <v>0</v>
      </c>
      <c r="N210" s="136">
        <f t="shared" si="4"/>
        <v>0</v>
      </c>
      <c r="O210" s="136">
        <f t="shared" si="4"/>
        <v>0</v>
      </c>
      <c r="P210" s="136">
        <f t="shared" si="4"/>
        <v>0</v>
      </c>
      <c r="Q210" s="136">
        <f t="shared" si="4"/>
        <v>0</v>
      </c>
      <c r="R210" s="136"/>
      <c r="S210" s="136">
        <f>SUMPRODUCT(($J$5:$J$204="ALLEGANY")*(S$5:S$204="x"))</f>
        <v>0</v>
      </c>
      <c r="T210" s="136">
        <f>SUMPRODUCT(($J$5:$J$204="ALLEGANY")*(T$5:T$204="x"))</f>
        <v>0</v>
      </c>
      <c r="U210" s="136">
        <f>SUMPRODUCT(($J$5:$J$204="ALLEGANY")*(U$5:U$204="x"))</f>
        <v>0</v>
      </c>
      <c r="V210" s="136">
        <f>SUMPRODUCT(($J$5:$J$204="ALLEGANY")*(V$5:V$204="x"))</f>
        <v>0</v>
      </c>
      <c r="W210" s="136">
        <f>SUMPRODUCT(($J$5:$J$204="ALLEGANY")*(W$5:W$204="x"))</f>
        <v>0</v>
      </c>
      <c r="X210" s="136">
        <f>SUMIF($J$5:$J$204,"=ALLEGANY",X$5:X$204)</f>
        <v>0</v>
      </c>
      <c r="Y210" s="136">
        <f>SUMPRODUCT(($J$5:$J$204="ALLEGANY")*(Y$5:Y$204="x"))</f>
        <v>0</v>
      </c>
      <c r="Z210" s="136">
        <f>SUMPRODUCT(($J$5:$J$204="ALLEGANY")*(Z$5:Z$204="x"))</f>
        <v>0</v>
      </c>
      <c r="AA210" s="136">
        <f>SUMPRODUCT(($J$5:$J$204="ALLEGANY")*(AA$5:AA$204="x"))</f>
        <v>0</v>
      </c>
      <c r="AB210" s="136">
        <f>SUMPRODUCT(($J$5:$J$204="ALLEGANY")*(AB$5:AB$204="x"))</f>
        <v>0</v>
      </c>
      <c r="AC210" s="136">
        <f aca="true" t="shared" si="5" ref="AC210:CN210">SUMPRODUCT(($J$5:$J$204="ALLEGANY")*(AC$5:AC$204="x"))</f>
        <v>0</v>
      </c>
      <c r="AD210" s="136">
        <f t="shared" si="5"/>
        <v>0</v>
      </c>
      <c r="AE210" s="136">
        <f t="shared" si="5"/>
        <v>0</v>
      </c>
      <c r="AF210" s="136">
        <f t="shared" si="5"/>
        <v>0</v>
      </c>
      <c r="AG210" s="136">
        <f t="shared" si="5"/>
        <v>0</v>
      </c>
      <c r="AH210" s="136">
        <f t="shared" si="5"/>
        <v>0</v>
      </c>
      <c r="AI210" s="136">
        <f t="shared" si="5"/>
        <v>0</v>
      </c>
      <c r="AJ210" s="136">
        <f t="shared" si="5"/>
        <v>0</v>
      </c>
      <c r="AK210" s="136">
        <f t="shared" si="5"/>
        <v>0</v>
      </c>
      <c r="AL210" s="136">
        <f t="shared" si="5"/>
        <v>0</v>
      </c>
      <c r="AM210" s="136">
        <f t="shared" si="5"/>
        <v>0</v>
      </c>
      <c r="AN210" s="136">
        <f t="shared" si="5"/>
        <v>0</v>
      </c>
      <c r="AO210" s="136">
        <f t="shared" si="5"/>
        <v>0</v>
      </c>
      <c r="AP210" s="136">
        <f t="shared" si="5"/>
        <v>0</v>
      </c>
      <c r="AQ210" s="136">
        <f t="shared" si="5"/>
        <v>0</v>
      </c>
      <c r="AR210" s="136">
        <f t="shared" si="5"/>
        <v>0</v>
      </c>
      <c r="AS210" s="136">
        <f t="shared" si="5"/>
        <v>0</v>
      </c>
      <c r="AT210" s="136">
        <f t="shared" si="5"/>
        <v>0</v>
      </c>
      <c r="AU210" s="136">
        <f t="shared" si="5"/>
        <v>0</v>
      </c>
      <c r="AV210" s="136">
        <f t="shared" si="5"/>
        <v>0</v>
      </c>
      <c r="AW210" s="136">
        <f t="shared" si="5"/>
        <v>0</v>
      </c>
      <c r="AX210" s="136">
        <f t="shared" si="5"/>
        <v>0</v>
      </c>
      <c r="AY210" s="136">
        <f t="shared" si="5"/>
        <v>0</v>
      </c>
      <c r="AZ210" s="136">
        <f t="shared" si="5"/>
        <v>0</v>
      </c>
      <c r="BA210" s="136">
        <f t="shared" si="5"/>
        <v>0</v>
      </c>
      <c r="BB210" s="136">
        <f t="shared" si="5"/>
        <v>0</v>
      </c>
      <c r="BC210" s="136">
        <f t="shared" si="5"/>
        <v>0</v>
      </c>
      <c r="BD210" s="136">
        <f t="shared" si="5"/>
        <v>0</v>
      </c>
      <c r="BE210" s="136">
        <f t="shared" si="5"/>
        <v>0</v>
      </c>
      <c r="BF210" s="136">
        <f t="shared" si="5"/>
        <v>0</v>
      </c>
      <c r="BG210" s="136">
        <f t="shared" si="5"/>
        <v>0</v>
      </c>
      <c r="BH210" s="136">
        <f t="shared" si="5"/>
        <v>0</v>
      </c>
      <c r="BI210" s="136">
        <f t="shared" si="5"/>
        <v>0</v>
      </c>
      <c r="BJ210" s="136">
        <f t="shared" si="5"/>
        <v>0</v>
      </c>
      <c r="BK210" s="136">
        <f t="shared" si="5"/>
        <v>0</v>
      </c>
      <c r="BL210" s="136">
        <f t="shared" si="5"/>
        <v>0</v>
      </c>
      <c r="BM210" s="136">
        <f t="shared" si="5"/>
        <v>0</v>
      </c>
      <c r="BN210" s="136">
        <f t="shared" si="5"/>
        <v>0</v>
      </c>
      <c r="BO210" s="136">
        <f t="shared" si="5"/>
        <v>0</v>
      </c>
      <c r="BP210" s="136">
        <f t="shared" si="5"/>
        <v>0</v>
      </c>
      <c r="BQ210" s="136">
        <f t="shared" si="5"/>
        <v>0</v>
      </c>
      <c r="BR210" s="136">
        <f t="shared" si="5"/>
        <v>0</v>
      </c>
      <c r="BS210" s="136">
        <f t="shared" si="5"/>
        <v>0</v>
      </c>
      <c r="BT210" s="136">
        <f t="shared" si="5"/>
        <v>0</v>
      </c>
      <c r="BU210" s="136">
        <f t="shared" si="5"/>
        <v>0</v>
      </c>
      <c r="BV210" s="136">
        <f t="shared" si="5"/>
        <v>0</v>
      </c>
      <c r="BW210" s="136">
        <f t="shared" si="5"/>
        <v>0</v>
      </c>
      <c r="BX210" s="136">
        <f t="shared" si="5"/>
        <v>0</v>
      </c>
      <c r="BY210" s="136">
        <f t="shared" si="5"/>
        <v>0</v>
      </c>
      <c r="BZ210" s="136">
        <f t="shared" si="5"/>
        <v>0</v>
      </c>
      <c r="CA210" s="136">
        <f t="shared" si="5"/>
        <v>0</v>
      </c>
      <c r="CB210" s="136">
        <f t="shared" si="5"/>
        <v>0</v>
      </c>
      <c r="CC210" s="136">
        <f t="shared" si="5"/>
        <v>0</v>
      </c>
      <c r="CD210" s="136">
        <f t="shared" si="5"/>
        <v>0</v>
      </c>
      <c r="CE210" s="136">
        <f t="shared" si="5"/>
        <v>0</v>
      </c>
      <c r="CF210" s="136">
        <f t="shared" si="5"/>
        <v>0</v>
      </c>
      <c r="CG210" s="136">
        <f t="shared" si="5"/>
        <v>0</v>
      </c>
      <c r="CH210" s="136">
        <f t="shared" si="5"/>
        <v>0</v>
      </c>
      <c r="CI210" s="136">
        <f t="shared" si="5"/>
        <v>0</v>
      </c>
      <c r="CJ210" s="136">
        <f t="shared" si="5"/>
        <v>0</v>
      </c>
      <c r="CK210" s="136">
        <f t="shared" si="5"/>
        <v>0</v>
      </c>
      <c r="CL210" s="136">
        <f t="shared" si="5"/>
        <v>0</v>
      </c>
      <c r="CM210" s="136">
        <f t="shared" si="5"/>
        <v>0</v>
      </c>
      <c r="CN210" s="136">
        <f t="shared" si="5"/>
        <v>0</v>
      </c>
      <c r="CO210" s="136">
        <f>SUMPRODUCT(($J$5:$J$204="ALLEGANY")*(CO$5:CO$204="x"))</f>
        <v>0</v>
      </c>
      <c r="CU210" s="116" t="s">
        <v>198</v>
      </c>
    </row>
    <row r="211" spans="1:99" ht="15">
      <c r="A211" s="140" t="s">
        <v>196</v>
      </c>
      <c r="B211" s="136">
        <f aca="true" t="shared" si="6" ref="B211:I211">SUMPRODUCT(($J$5:$J$204="BRONX")*(B$5:B$204="x"))</f>
        <v>0</v>
      </c>
      <c r="C211" s="136">
        <f t="shared" si="6"/>
        <v>0</v>
      </c>
      <c r="D211" s="136">
        <f t="shared" si="6"/>
        <v>0</v>
      </c>
      <c r="E211" s="136">
        <f t="shared" si="6"/>
        <v>0</v>
      </c>
      <c r="F211" s="136">
        <f t="shared" si="6"/>
        <v>0</v>
      </c>
      <c r="G211" s="136">
        <f t="shared" si="6"/>
        <v>0</v>
      </c>
      <c r="H211" s="136">
        <f>SUMPRODUCT(($J$5:$J$204="BRONX")*(H$5:H$204="x"))</f>
        <v>0</v>
      </c>
      <c r="I211" s="136">
        <f t="shared" si="6"/>
        <v>0</v>
      </c>
      <c r="J211" s="136">
        <f aca="true" t="shared" si="7" ref="J211:J270">SUM($H211:$I211)</f>
        <v>0</v>
      </c>
      <c r="K211" s="136">
        <f aca="true" t="shared" si="8" ref="K211:Q211">SUMPRODUCT(($J$5:$J$204="BRONX")*(K$5:K$204="x"))</f>
        <v>0</v>
      </c>
      <c r="L211" s="136">
        <f t="shared" si="8"/>
        <v>0</v>
      </c>
      <c r="M211" s="136">
        <f t="shared" si="8"/>
        <v>0</v>
      </c>
      <c r="N211" s="136">
        <f t="shared" si="8"/>
        <v>0</v>
      </c>
      <c r="O211" s="136">
        <f t="shared" si="8"/>
        <v>0</v>
      </c>
      <c r="P211" s="136">
        <f t="shared" si="8"/>
        <v>0</v>
      </c>
      <c r="Q211" s="136">
        <f t="shared" si="8"/>
        <v>0</v>
      </c>
      <c r="R211" s="136"/>
      <c r="S211" s="136">
        <f>SUMPRODUCT(($J$5:$J$204="BRONX")*(S$5:S$204="x"))</f>
        <v>0</v>
      </c>
      <c r="T211" s="136">
        <f>SUMPRODUCT(($J$5:$J$204="BRONX")*(T$5:T$204="x"))</f>
        <v>0</v>
      </c>
      <c r="U211" s="136">
        <f>SUMPRODUCT(($J$5:$J$204="BRONX")*(U$5:U$204="x"))</f>
        <v>0</v>
      </c>
      <c r="V211" s="136">
        <f>SUMPRODUCT(($J$5:$J$204="BRONX")*(V$5:V$204="x"))</f>
        <v>0</v>
      </c>
      <c r="W211" s="136">
        <f>SUMPRODUCT(($J$5:$J$204="BRONX")*(W$5:W$204="x"))</f>
        <v>0</v>
      </c>
      <c r="X211" s="136">
        <f>SUMIF($J$5:$J$204,"=BRONX",X$5:X$204)</f>
        <v>0</v>
      </c>
      <c r="Y211" s="136">
        <f>SUMPRODUCT(($J$5:$J$204="BRONX")*(Y$5:Y$204="x"))</f>
        <v>0</v>
      </c>
      <c r="Z211" s="136">
        <f>SUMPRODUCT(($J$5:$J$204="BRONX")*(Z$5:Z$204="x"))</f>
        <v>0</v>
      </c>
      <c r="AA211" s="136">
        <f>SUMPRODUCT(($J$5:$J$204="BRONX")*(AA$5:AA$204="x"))</f>
        <v>0</v>
      </c>
      <c r="AB211" s="136">
        <f>SUMPRODUCT(($J$5:$J$204="BRONX")*(AB$5:AB$204="x"))</f>
        <v>0</v>
      </c>
      <c r="AC211" s="136">
        <f aca="true" t="shared" si="9" ref="AC211:CN211">SUMPRODUCT(($J$5:$J$204="BRONX")*(AC$5:AC$204="x"))</f>
        <v>0</v>
      </c>
      <c r="AD211" s="136">
        <f t="shared" si="9"/>
        <v>0</v>
      </c>
      <c r="AE211" s="136">
        <f t="shared" si="9"/>
        <v>0</v>
      </c>
      <c r="AF211" s="136">
        <f t="shared" si="9"/>
        <v>0</v>
      </c>
      <c r="AG211" s="136">
        <f t="shared" si="9"/>
        <v>0</v>
      </c>
      <c r="AH211" s="136">
        <f t="shared" si="9"/>
        <v>0</v>
      </c>
      <c r="AI211" s="136">
        <f t="shared" si="9"/>
        <v>0</v>
      </c>
      <c r="AJ211" s="136">
        <f t="shared" si="9"/>
        <v>0</v>
      </c>
      <c r="AK211" s="136">
        <f t="shared" si="9"/>
        <v>0</v>
      </c>
      <c r="AL211" s="136">
        <f t="shared" si="9"/>
        <v>0</v>
      </c>
      <c r="AM211" s="136">
        <f t="shared" si="9"/>
        <v>0</v>
      </c>
      <c r="AN211" s="136">
        <f t="shared" si="9"/>
        <v>0</v>
      </c>
      <c r="AO211" s="136">
        <f t="shared" si="9"/>
        <v>0</v>
      </c>
      <c r="AP211" s="136">
        <f t="shared" si="9"/>
        <v>0</v>
      </c>
      <c r="AQ211" s="136">
        <f t="shared" si="9"/>
        <v>0</v>
      </c>
      <c r="AR211" s="136">
        <f t="shared" si="9"/>
        <v>0</v>
      </c>
      <c r="AS211" s="136">
        <f t="shared" si="9"/>
        <v>0</v>
      </c>
      <c r="AT211" s="136">
        <f t="shared" si="9"/>
        <v>0</v>
      </c>
      <c r="AU211" s="136">
        <f t="shared" si="9"/>
        <v>0</v>
      </c>
      <c r="AV211" s="136">
        <f t="shared" si="9"/>
        <v>0</v>
      </c>
      <c r="AW211" s="136">
        <f t="shared" si="9"/>
        <v>0</v>
      </c>
      <c r="AX211" s="136">
        <f t="shared" si="9"/>
        <v>0</v>
      </c>
      <c r="AY211" s="136">
        <f t="shared" si="9"/>
        <v>0</v>
      </c>
      <c r="AZ211" s="136">
        <f t="shared" si="9"/>
        <v>0</v>
      </c>
      <c r="BA211" s="136">
        <f t="shared" si="9"/>
        <v>0</v>
      </c>
      <c r="BB211" s="136">
        <f t="shared" si="9"/>
        <v>0</v>
      </c>
      <c r="BC211" s="136">
        <f t="shared" si="9"/>
        <v>0</v>
      </c>
      <c r="BD211" s="136">
        <f t="shared" si="9"/>
        <v>0</v>
      </c>
      <c r="BE211" s="136">
        <f t="shared" si="9"/>
        <v>0</v>
      </c>
      <c r="BF211" s="136">
        <f t="shared" si="9"/>
        <v>0</v>
      </c>
      <c r="BG211" s="136">
        <f t="shared" si="9"/>
        <v>0</v>
      </c>
      <c r="BH211" s="136">
        <f t="shared" si="9"/>
        <v>0</v>
      </c>
      <c r="BI211" s="136">
        <f t="shared" si="9"/>
        <v>0</v>
      </c>
      <c r="BJ211" s="136">
        <f t="shared" si="9"/>
        <v>0</v>
      </c>
      <c r="BK211" s="136">
        <f t="shared" si="9"/>
        <v>0</v>
      </c>
      <c r="BL211" s="136">
        <f t="shared" si="9"/>
        <v>0</v>
      </c>
      <c r="BM211" s="136">
        <f t="shared" si="9"/>
        <v>0</v>
      </c>
      <c r="BN211" s="136">
        <f t="shared" si="9"/>
        <v>0</v>
      </c>
      <c r="BO211" s="136">
        <f t="shared" si="9"/>
        <v>0</v>
      </c>
      <c r="BP211" s="136">
        <f t="shared" si="9"/>
        <v>0</v>
      </c>
      <c r="BQ211" s="136">
        <f t="shared" si="9"/>
        <v>0</v>
      </c>
      <c r="BR211" s="136">
        <f t="shared" si="9"/>
        <v>0</v>
      </c>
      <c r="BS211" s="136">
        <f t="shared" si="9"/>
        <v>0</v>
      </c>
      <c r="BT211" s="136">
        <f t="shared" si="9"/>
        <v>0</v>
      </c>
      <c r="BU211" s="136">
        <f t="shared" si="9"/>
        <v>0</v>
      </c>
      <c r="BV211" s="136">
        <f t="shared" si="9"/>
        <v>0</v>
      </c>
      <c r="BW211" s="136">
        <f t="shared" si="9"/>
        <v>0</v>
      </c>
      <c r="BX211" s="136">
        <f t="shared" si="9"/>
        <v>0</v>
      </c>
      <c r="BY211" s="136">
        <f t="shared" si="9"/>
        <v>0</v>
      </c>
      <c r="BZ211" s="136">
        <f t="shared" si="9"/>
        <v>0</v>
      </c>
      <c r="CA211" s="136">
        <f t="shared" si="9"/>
        <v>0</v>
      </c>
      <c r="CB211" s="136">
        <f t="shared" si="9"/>
        <v>0</v>
      </c>
      <c r="CC211" s="136">
        <f t="shared" si="9"/>
        <v>0</v>
      </c>
      <c r="CD211" s="136">
        <f t="shared" si="9"/>
        <v>0</v>
      </c>
      <c r="CE211" s="136">
        <f t="shared" si="9"/>
        <v>0</v>
      </c>
      <c r="CF211" s="136">
        <f t="shared" si="9"/>
        <v>0</v>
      </c>
      <c r="CG211" s="136">
        <f t="shared" si="9"/>
        <v>0</v>
      </c>
      <c r="CH211" s="136">
        <f t="shared" si="9"/>
        <v>0</v>
      </c>
      <c r="CI211" s="136">
        <f t="shared" si="9"/>
        <v>0</v>
      </c>
      <c r="CJ211" s="136">
        <f t="shared" si="9"/>
        <v>0</v>
      </c>
      <c r="CK211" s="136">
        <f t="shared" si="9"/>
        <v>0</v>
      </c>
      <c r="CL211" s="136">
        <f t="shared" si="9"/>
        <v>0</v>
      </c>
      <c r="CM211" s="136">
        <f t="shared" si="9"/>
        <v>0</v>
      </c>
      <c r="CN211" s="136">
        <f t="shared" si="9"/>
        <v>0</v>
      </c>
      <c r="CO211" s="136">
        <f>SUMPRODUCT(($J$5:$J$204="BRONX")*(CO$5:CO$204="x"))</f>
        <v>0</v>
      </c>
      <c r="CU211" s="116" t="s">
        <v>167</v>
      </c>
    </row>
    <row r="212" spans="1:102" ht="15">
      <c r="A212" s="140" t="s">
        <v>141</v>
      </c>
      <c r="B212" s="136">
        <f aca="true" t="shared" si="10" ref="B212:I212">SUMPRODUCT(($J$5:$J$204="BROOME")*(B$5:B$204="x"))</f>
        <v>0</v>
      </c>
      <c r="C212" s="136">
        <f t="shared" si="10"/>
        <v>0</v>
      </c>
      <c r="D212" s="136">
        <f t="shared" si="10"/>
        <v>0</v>
      </c>
      <c r="E212" s="136">
        <f t="shared" si="10"/>
        <v>0</v>
      </c>
      <c r="F212" s="136">
        <f t="shared" si="10"/>
        <v>0</v>
      </c>
      <c r="G212" s="136">
        <f t="shared" si="10"/>
        <v>0</v>
      </c>
      <c r="H212" s="136">
        <f t="shared" si="10"/>
        <v>0</v>
      </c>
      <c r="I212" s="136">
        <f t="shared" si="10"/>
        <v>0</v>
      </c>
      <c r="J212" s="136">
        <f t="shared" si="7"/>
        <v>0</v>
      </c>
      <c r="K212" s="136">
        <f aca="true" t="shared" si="11" ref="K212:Q212">SUMPRODUCT(($J$5:$J$204="BROOME")*(K$5:K$204="x"))</f>
        <v>0</v>
      </c>
      <c r="L212" s="136">
        <f t="shared" si="11"/>
        <v>0</v>
      </c>
      <c r="M212" s="136">
        <f t="shared" si="11"/>
        <v>0</v>
      </c>
      <c r="N212" s="136">
        <f t="shared" si="11"/>
        <v>0</v>
      </c>
      <c r="O212" s="136">
        <f t="shared" si="11"/>
        <v>0</v>
      </c>
      <c r="P212" s="136">
        <f t="shared" si="11"/>
        <v>0</v>
      </c>
      <c r="Q212" s="136">
        <f t="shared" si="11"/>
        <v>0</v>
      </c>
      <c r="R212" s="136"/>
      <c r="S212" s="136">
        <f>SUMPRODUCT(($J$5:$J$204="BROOME")*(S$5:S$204="x"))</f>
        <v>0</v>
      </c>
      <c r="T212" s="136">
        <f>SUMPRODUCT(($J$5:$J$204="BROOME")*(T$5:T$204="x"))</f>
        <v>0</v>
      </c>
      <c r="U212" s="136">
        <f>SUMPRODUCT(($J$5:$J$204="BROOME")*(U$5:U$204="x"))</f>
        <v>0</v>
      </c>
      <c r="V212" s="136">
        <f>SUMPRODUCT(($J$5:$J$204="BROOME")*(V$5:V$204="x"))</f>
        <v>0</v>
      </c>
      <c r="W212" s="136">
        <f>SUMPRODUCT(($J$5:$J$204="BROOME")*(W$5:W$204="x"))</f>
        <v>0</v>
      </c>
      <c r="X212" s="136">
        <f>SUMIF($J$5:$J$204,"=BROOME",X$5:X$204)</f>
        <v>0</v>
      </c>
      <c r="Y212" s="136">
        <f>SUMPRODUCT(($J$5:$J$204="BROOME")*(Y$5:Y$204="x"))</f>
        <v>0</v>
      </c>
      <c r="Z212" s="136">
        <f>SUMPRODUCT(($J$5:$J$204="BROOME")*(Z$5:Z$204="x"))</f>
        <v>0</v>
      </c>
      <c r="AA212" s="136">
        <f>SUMPRODUCT(($J$5:$J$204="BROOME")*(AA$5:AA$204="x"))</f>
        <v>0</v>
      </c>
      <c r="AB212" s="136">
        <f>SUMPRODUCT(($J$5:$J$204="BROOME")*(AB$5:AB$204="x"))</f>
        <v>0</v>
      </c>
      <c r="AC212" s="136">
        <f aca="true" t="shared" si="12" ref="AC212:CN212">SUMPRODUCT(($J$5:$J$204="BROOME")*(AC$5:AC$204="x"))</f>
        <v>0</v>
      </c>
      <c r="AD212" s="136">
        <f t="shared" si="12"/>
        <v>0</v>
      </c>
      <c r="AE212" s="136">
        <f t="shared" si="12"/>
        <v>0</v>
      </c>
      <c r="AF212" s="136">
        <f t="shared" si="12"/>
        <v>0</v>
      </c>
      <c r="AG212" s="136">
        <f t="shared" si="12"/>
        <v>0</v>
      </c>
      <c r="AH212" s="136">
        <f t="shared" si="12"/>
        <v>0</v>
      </c>
      <c r="AI212" s="136">
        <f t="shared" si="12"/>
        <v>0</v>
      </c>
      <c r="AJ212" s="136">
        <f t="shared" si="12"/>
        <v>0</v>
      </c>
      <c r="AK212" s="136">
        <f t="shared" si="12"/>
        <v>0</v>
      </c>
      <c r="AL212" s="136">
        <f t="shared" si="12"/>
        <v>0</v>
      </c>
      <c r="AM212" s="136">
        <f t="shared" si="12"/>
        <v>0</v>
      </c>
      <c r="AN212" s="136">
        <f t="shared" si="12"/>
        <v>0</v>
      </c>
      <c r="AO212" s="136">
        <f t="shared" si="12"/>
        <v>0</v>
      </c>
      <c r="AP212" s="136">
        <f t="shared" si="12"/>
        <v>0</v>
      </c>
      <c r="AQ212" s="136">
        <f t="shared" si="12"/>
        <v>0</v>
      </c>
      <c r="AR212" s="136">
        <f t="shared" si="12"/>
        <v>0</v>
      </c>
      <c r="AS212" s="136">
        <f t="shared" si="12"/>
        <v>0</v>
      </c>
      <c r="AT212" s="136">
        <f t="shared" si="12"/>
        <v>0</v>
      </c>
      <c r="AU212" s="136">
        <f t="shared" si="12"/>
        <v>0</v>
      </c>
      <c r="AV212" s="136">
        <f t="shared" si="12"/>
        <v>0</v>
      </c>
      <c r="AW212" s="136">
        <f t="shared" si="12"/>
        <v>0</v>
      </c>
      <c r="AX212" s="136">
        <f t="shared" si="12"/>
        <v>0</v>
      </c>
      <c r="AY212" s="136">
        <f t="shared" si="12"/>
        <v>0</v>
      </c>
      <c r="AZ212" s="136">
        <f t="shared" si="12"/>
        <v>0</v>
      </c>
      <c r="BA212" s="136">
        <f t="shared" si="12"/>
        <v>0</v>
      </c>
      <c r="BB212" s="136">
        <f t="shared" si="12"/>
        <v>0</v>
      </c>
      <c r="BC212" s="136">
        <f t="shared" si="12"/>
        <v>0</v>
      </c>
      <c r="BD212" s="136">
        <f t="shared" si="12"/>
        <v>0</v>
      </c>
      <c r="BE212" s="136">
        <f t="shared" si="12"/>
        <v>0</v>
      </c>
      <c r="BF212" s="136">
        <f t="shared" si="12"/>
        <v>0</v>
      </c>
      <c r="BG212" s="136">
        <f t="shared" si="12"/>
        <v>0</v>
      </c>
      <c r="BH212" s="136">
        <f t="shared" si="12"/>
        <v>0</v>
      </c>
      <c r="BI212" s="136">
        <f t="shared" si="12"/>
        <v>0</v>
      </c>
      <c r="BJ212" s="136">
        <f t="shared" si="12"/>
        <v>0</v>
      </c>
      <c r="BK212" s="136">
        <f t="shared" si="12"/>
        <v>0</v>
      </c>
      <c r="BL212" s="136">
        <f t="shared" si="12"/>
        <v>0</v>
      </c>
      <c r="BM212" s="136">
        <f t="shared" si="12"/>
        <v>0</v>
      </c>
      <c r="BN212" s="136">
        <f t="shared" si="12"/>
        <v>0</v>
      </c>
      <c r="BO212" s="136">
        <f t="shared" si="12"/>
        <v>0</v>
      </c>
      <c r="BP212" s="136">
        <f t="shared" si="12"/>
        <v>0</v>
      </c>
      <c r="BQ212" s="136">
        <f t="shared" si="12"/>
        <v>0</v>
      </c>
      <c r="BR212" s="136">
        <f t="shared" si="12"/>
        <v>0</v>
      </c>
      <c r="BS212" s="136">
        <f t="shared" si="12"/>
        <v>0</v>
      </c>
      <c r="BT212" s="136">
        <f t="shared" si="12"/>
        <v>0</v>
      </c>
      <c r="BU212" s="136">
        <f t="shared" si="12"/>
        <v>0</v>
      </c>
      <c r="BV212" s="136">
        <f t="shared" si="12"/>
        <v>0</v>
      </c>
      <c r="BW212" s="136">
        <f t="shared" si="12"/>
        <v>0</v>
      </c>
      <c r="BX212" s="136">
        <f t="shared" si="12"/>
        <v>0</v>
      </c>
      <c r="BY212" s="136">
        <f t="shared" si="12"/>
        <v>0</v>
      </c>
      <c r="BZ212" s="136">
        <f t="shared" si="12"/>
        <v>0</v>
      </c>
      <c r="CA212" s="136">
        <f t="shared" si="12"/>
        <v>0</v>
      </c>
      <c r="CB212" s="136">
        <f t="shared" si="12"/>
        <v>0</v>
      </c>
      <c r="CC212" s="136">
        <f t="shared" si="12"/>
        <v>0</v>
      </c>
      <c r="CD212" s="136">
        <f t="shared" si="12"/>
        <v>0</v>
      </c>
      <c r="CE212" s="136">
        <f t="shared" si="12"/>
        <v>0</v>
      </c>
      <c r="CF212" s="136">
        <f t="shared" si="12"/>
        <v>0</v>
      </c>
      <c r="CG212" s="136">
        <f t="shared" si="12"/>
        <v>0</v>
      </c>
      <c r="CH212" s="136">
        <f t="shared" si="12"/>
        <v>0</v>
      </c>
      <c r="CI212" s="136">
        <f t="shared" si="12"/>
        <v>0</v>
      </c>
      <c r="CJ212" s="136">
        <f t="shared" si="12"/>
        <v>0</v>
      </c>
      <c r="CK212" s="136">
        <f t="shared" si="12"/>
        <v>0</v>
      </c>
      <c r="CL212" s="136">
        <f t="shared" si="12"/>
        <v>0</v>
      </c>
      <c r="CM212" s="136">
        <f t="shared" si="12"/>
        <v>0</v>
      </c>
      <c r="CN212" s="136">
        <f t="shared" si="12"/>
        <v>0</v>
      </c>
      <c r="CO212" s="136">
        <f>SUMPRODUCT(($J$5:$J$204="BROOME")*(CO$5:CO$204="x"))</f>
        <v>0</v>
      </c>
      <c r="CU212" s="116" t="s">
        <v>168</v>
      </c>
      <c r="CX212" s="115"/>
    </row>
    <row r="213" spans="1:99" ht="15">
      <c r="A213" s="140" t="s">
        <v>142</v>
      </c>
      <c r="B213" s="136">
        <f aca="true" t="shared" si="13" ref="B213:I213">SUMPRODUCT(($J$5:$J$204="CATTARAUGUS")*(B$5:B$204="x"))</f>
        <v>0</v>
      </c>
      <c r="C213" s="136">
        <f t="shared" si="13"/>
        <v>0</v>
      </c>
      <c r="D213" s="136">
        <f t="shared" si="13"/>
        <v>0</v>
      </c>
      <c r="E213" s="136">
        <f t="shared" si="13"/>
        <v>0</v>
      </c>
      <c r="F213" s="136">
        <f t="shared" si="13"/>
        <v>0</v>
      </c>
      <c r="G213" s="136">
        <f t="shared" si="13"/>
        <v>0</v>
      </c>
      <c r="H213" s="136">
        <f t="shared" si="13"/>
        <v>0</v>
      </c>
      <c r="I213" s="136">
        <f t="shared" si="13"/>
        <v>0</v>
      </c>
      <c r="J213" s="136">
        <f t="shared" si="7"/>
        <v>0</v>
      </c>
      <c r="K213" s="136">
        <f aca="true" t="shared" si="14" ref="K213:Q213">SUMPRODUCT(($J$5:$J$204="CATTARAUGUS")*(K$5:K$204="x"))</f>
        <v>0</v>
      </c>
      <c r="L213" s="136">
        <f t="shared" si="14"/>
        <v>0</v>
      </c>
      <c r="M213" s="136">
        <f t="shared" si="14"/>
        <v>0</v>
      </c>
      <c r="N213" s="136">
        <f t="shared" si="14"/>
        <v>0</v>
      </c>
      <c r="O213" s="136">
        <f t="shared" si="14"/>
        <v>0</v>
      </c>
      <c r="P213" s="136">
        <f t="shared" si="14"/>
        <v>0</v>
      </c>
      <c r="Q213" s="136">
        <f t="shared" si="14"/>
        <v>0</v>
      </c>
      <c r="R213" s="136"/>
      <c r="S213" s="136">
        <f>SUMPRODUCT(($J$5:$J$204="CATTARAUGUS")*(S$5:S$204="x"))</f>
        <v>0</v>
      </c>
      <c r="T213" s="136">
        <f>SUMPRODUCT(($J$5:$J$204="CATTARAUGUS")*(T$5:T$204="x"))</f>
        <v>0</v>
      </c>
      <c r="U213" s="136">
        <f>SUMPRODUCT(($J$5:$J$204="CATTARAUGUS")*(U$5:U$204="x"))</f>
        <v>0</v>
      </c>
      <c r="V213" s="136">
        <f>SUMPRODUCT(($J$5:$J$204="CATTARAUGUS")*(V$5:V$204="x"))</f>
        <v>0</v>
      </c>
      <c r="W213" s="136">
        <f>SUMPRODUCT(($J$5:$J$204="CATTARAUGUS")*(W$5:W$204="x"))</f>
        <v>0</v>
      </c>
      <c r="X213" s="136">
        <f>SUMIF($J$5:$J$204,"=CATTARAUGUS",X$5:X$204)</f>
        <v>0</v>
      </c>
      <c r="Y213" s="136">
        <f>SUMPRODUCT(($J$5:$J$204="CATTARAUGUS")*(Y$5:Y$204="x"))</f>
        <v>0</v>
      </c>
      <c r="Z213" s="136">
        <f>SUMPRODUCT(($J$5:$J$204="CATTARAUGUS")*(Z$5:Z$204="x"))</f>
        <v>0</v>
      </c>
      <c r="AA213" s="136">
        <f>SUMPRODUCT(($J$5:$J$204="CATTARAUGUS")*(AA$5:AA$204="x"))</f>
        <v>0</v>
      </c>
      <c r="AB213" s="136">
        <f>SUMPRODUCT(($J$5:$J$204="CATTARAUGUS")*(AB$5:AB$204="x"))</f>
        <v>0</v>
      </c>
      <c r="AC213" s="136">
        <f aca="true" t="shared" si="15" ref="AC213:CN213">SUMPRODUCT(($J$5:$J$204="CATTARAUGUS")*(AC$5:AC$204="x"))</f>
        <v>0</v>
      </c>
      <c r="AD213" s="136">
        <f t="shared" si="15"/>
        <v>0</v>
      </c>
      <c r="AE213" s="136">
        <f t="shared" si="15"/>
        <v>0</v>
      </c>
      <c r="AF213" s="136">
        <f t="shared" si="15"/>
        <v>0</v>
      </c>
      <c r="AG213" s="136">
        <f t="shared" si="15"/>
        <v>0</v>
      </c>
      <c r="AH213" s="136">
        <f t="shared" si="15"/>
        <v>0</v>
      </c>
      <c r="AI213" s="136">
        <f t="shared" si="15"/>
        <v>0</v>
      </c>
      <c r="AJ213" s="136">
        <f t="shared" si="15"/>
        <v>0</v>
      </c>
      <c r="AK213" s="136">
        <f t="shared" si="15"/>
        <v>0</v>
      </c>
      <c r="AL213" s="136">
        <f t="shared" si="15"/>
        <v>0</v>
      </c>
      <c r="AM213" s="136">
        <f t="shared" si="15"/>
        <v>0</v>
      </c>
      <c r="AN213" s="136">
        <f t="shared" si="15"/>
        <v>0</v>
      </c>
      <c r="AO213" s="136">
        <f t="shared" si="15"/>
        <v>0</v>
      </c>
      <c r="AP213" s="136">
        <f t="shared" si="15"/>
        <v>0</v>
      </c>
      <c r="AQ213" s="136">
        <f t="shared" si="15"/>
        <v>0</v>
      </c>
      <c r="AR213" s="136">
        <f t="shared" si="15"/>
        <v>0</v>
      </c>
      <c r="AS213" s="136">
        <f t="shared" si="15"/>
        <v>0</v>
      </c>
      <c r="AT213" s="136">
        <f t="shared" si="15"/>
        <v>0</v>
      </c>
      <c r="AU213" s="136">
        <f t="shared" si="15"/>
        <v>0</v>
      </c>
      <c r="AV213" s="136">
        <f t="shared" si="15"/>
        <v>0</v>
      </c>
      <c r="AW213" s="136">
        <f t="shared" si="15"/>
        <v>0</v>
      </c>
      <c r="AX213" s="136">
        <f t="shared" si="15"/>
        <v>0</v>
      </c>
      <c r="AY213" s="136">
        <f t="shared" si="15"/>
        <v>0</v>
      </c>
      <c r="AZ213" s="136">
        <f t="shared" si="15"/>
        <v>0</v>
      </c>
      <c r="BA213" s="136">
        <f t="shared" si="15"/>
        <v>0</v>
      </c>
      <c r="BB213" s="136">
        <f t="shared" si="15"/>
        <v>0</v>
      </c>
      <c r="BC213" s="136">
        <f t="shared" si="15"/>
        <v>0</v>
      </c>
      <c r="BD213" s="136">
        <f t="shared" si="15"/>
        <v>0</v>
      </c>
      <c r="BE213" s="136">
        <f t="shared" si="15"/>
        <v>0</v>
      </c>
      <c r="BF213" s="136">
        <f t="shared" si="15"/>
        <v>0</v>
      </c>
      <c r="BG213" s="136">
        <f t="shared" si="15"/>
        <v>0</v>
      </c>
      <c r="BH213" s="136">
        <f t="shared" si="15"/>
        <v>0</v>
      </c>
      <c r="BI213" s="136">
        <f t="shared" si="15"/>
        <v>0</v>
      </c>
      <c r="BJ213" s="136">
        <f t="shared" si="15"/>
        <v>0</v>
      </c>
      <c r="BK213" s="136">
        <f t="shared" si="15"/>
        <v>0</v>
      </c>
      <c r="BL213" s="136">
        <f t="shared" si="15"/>
        <v>0</v>
      </c>
      <c r="BM213" s="136">
        <f t="shared" si="15"/>
        <v>0</v>
      </c>
      <c r="BN213" s="136">
        <f t="shared" si="15"/>
        <v>0</v>
      </c>
      <c r="BO213" s="136">
        <f t="shared" si="15"/>
        <v>0</v>
      </c>
      <c r="BP213" s="136">
        <f t="shared" si="15"/>
        <v>0</v>
      </c>
      <c r="BQ213" s="136">
        <f t="shared" si="15"/>
        <v>0</v>
      </c>
      <c r="BR213" s="136">
        <f t="shared" si="15"/>
        <v>0</v>
      </c>
      <c r="BS213" s="136">
        <f t="shared" si="15"/>
        <v>0</v>
      </c>
      <c r="BT213" s="136">
        <f t="shared" si="15"/>
        <v>0</v>
      </c>
      <c r="BU213" s="136">
        <f t="shared" si="15"/>
        <v>0</v>
      </c>
      <c r="BV213" s="136">
        <f t="shared" si="15"/>
        <v>0</v>
      </c>
      <c r="BW213" s="136">
        <f t="shared" si="15"/>
        <v>0</v>
      </c>
      <c r="BX213" s="136">
        <f t="shared" si="15"/>
        <v>0</v>
      </c>
      <c r="BY213" s="136">
        <f t="shared" si="15"/>
        <v>0</v>
      </c>
      <c r="BZ213" s="136">
        <f t="shared" si="15"/>
        <v>0</v>
      </c>
      <c r="CA213" s="136">
        <f t="shared" si="15"/>
        <v>0</v>
      </c>
      <c r="CB213" s="136">
        <f t="shared" si="15"/>
        <v>0</v>
      </c>
      <c r="CC213" s="136">
        <f t="shared" si="15"/>
        <v>0</v>
      </c>
      <c r="CD213" s="136">
        <f t="shared" si="15"/>
        <v>0</v>
      </c>
      <c r="CE213" s="136">
        <f t="shared" si="15"/>
        <v>0</v>
      </c>
      <c r="CF213" s="136">
        <f t="shared" si="15"/>
        <v>0</v>
      </c>
      <c r="CG213" s="136">
        <f t="shared" si="15"/>
        <v>0</v>
      </c>
      <c r="CH213" s="136">
        <f t="shared" si="15"/>
        <v>0</v>
      </c>
      <c r="CI213" s="136">
        <f t="shared" si="15"/>
        <v>0</v>
      </c>
      <c r="CJ213" s="136">
        <f t="shared" si="15"/>
        <v>0</v>
      </c>
      <c r="CK213" s="136">
        <f t="shared" si="15"/>
        <v>0</v>
      </c>
      <c r="CL213" s="136">
        <f t="shared" si="15"/>
        <v>0</v>
      </c>
      <c r="CM213" s="136">
        <f t="shared" si="15"/>
        <v>0</v>
      </c>
      <c r="CN213" s="136">
        <f t="shared" si="15"/>
        <v>0</v>
      </c>
      <c r="CO213" s="136">
        <f>SUMPRODUCT(($J$5:$J$204="CATTARAUGUS")*(CO$5:CO$204="x"))</f>
        <v>0</v>
      </c>
      <c r="CU213" s="116" t="s">
        <v>169</v>
      </c>
    </row>
    <row r="214" spans="1:102" ht="15">
      <c r="A214" s="140" t="s">
        <v>143</v>
      </c>
      <c r="B214" s="136">
        <f aca="true" t="shared" si="16" ref="B214:I214">SUMPRODUCT(($J$5:$J$204="CAYUGA")*(B$5:B$204="x"))</f>
        <v>0</v>
      </c>
      <c r="C214" s="136">
        <f t="shared" si="16"/>
        <v>0</v>
      </c>
      <c r="D214" s="136">
        <f t="shared" si="16"/>
        <v>0</v>
      </c>
      <c r="E214" s="136">
        <f t="shared" si="16"/>
        <v>0</v>
      </c>
      <c r="F214" s="136">
        <f t="shared" si="16"/>
        <v>0</v>
      </c>
      <c r="G214" s="136">
        <f t="shared" si="16"/>
        <v>0</v>
      </c>
      <c r="H214" s="136">
        <f t="shared" si="16"/>
        <v>0</v>
      </c>
      <c r="I214" s="136">
        <f t="shared" si="16"/>
        <v>0</v>
      </c>
      <c r="J214" s="136">
        <f t="shared" si="7"/>
        <v>0</v>
      </c>
      <c r="K214" s="136">
        <f aca="true" t="shared" si="17" ref="K214:Q214">SUMPRODUCT(($J$5:$J$204="CAYUGA")*(K$5:K$204="x"))</f>
        <v>0</v>
      </c>
      <c r="L214" s="136">
        <f t="shared" si="17"/>
        <v>0</v>
      </c>
      <c r="M214" s="136">
        <f t="shared" si="17"/>
        <v>0</v>
      </c>
      <c r="N214" s="136">
        <f t="shared" si="17"/>
        <v>0</v>
      </c>
      <c r="O214" s="136">
        <f t="shared" si="17"/>
        <v>0</v>
      </c>
      <c r="P214" s="136">
        <f t="shared" si="17"/>
        <v>0</v>
      </c>
      <c r="Q214" s="136">
        <f t="shared" si="17"/>
        <v>0</v>
      </c>
      <c r="R214" s="136"/>
      <c r="S214" s="136">
        <f>SUMPRODUCT(($J$5:$J$204="CAYUGA")*(S$5:S$204="x"))</f>
        <v>0</v>
      </c>
      <c r="T214" s="136">
        <f>SUMPRODUCT(($J$5:$J$204="CAYUGA")*(T$5:T$204="x"))</f>
        <v>0</v>
      </c>
      <c r="U214" s="136">
        <f>SUMPRODUCT(($J$5:$J$204="CAYUGA")*(U$5:U$204="x"))</f>
        <v>0</v>
      </c>
      <c r="V214" s="136">
        <f>SUMPRODUCT(($J$5:$J$204="CAYUGA")*(V$5:V$204="x"))</f>
        <v>0</v>
      </c>
      <c r="W214" s="136">
        <f>SUMPRODUCT(($J$5:$J$204="CAYUGA")*(W$5:W$204="x"))</f>
        <v>0</v>
      </c>
      <c r="X214" s="136">
        <f>SUMIF($J$5:$J$204,"=CAYUGA",X$5:X$204)</f>
        <v>0</v>
      </c>
      <c r="Y214" s="136">
        <f>SUMPRODUCT(($J$5:$J$204="CAYUGA")*(Y$5:Y$204="x"))</f>
        <v>0</v>
      </c>
      <c r="Z214" s="136">
        <f>SUMPRODUCT(($J$5:$J$204="CAYUGA")*(Z$5:Z$204="x"))</f>
        <v>0</v>
      </c>
      <c r="AA214" s="136">
        <f>SUMPRODUCT(($J$5:$J$204="CAYUGA")*(AA$5:AA$204="x"))</f>
        <v>0</v>
      </c>
      <c r="AB214" s="136">
        <f>SUMPRODUCT(($J$5:$J$204="CAYUGA")*(AB$5:AB$204="x"))</f>
        <v>0</v>
      </c>
      <c r="AC214" s="136">
        <f aca="true" t="shared" si="18" ref="AC214:CN214">SUMPRODUCT(($J$5:$J$204="CAYUGA")*(AC$5:AC$204="x"))</f>
        <v>0</v>
      </c>
      <c r="AD214" s="136">
        <f t="shared" si="18"/>
        <v>0</v>
      </c>
      <c r="AE214" s="136">
        <f t="shared" si="18"/>
        <v>0</v>
      </c>
      <c r="AF214" s="136">
        <f t="shared" si="18"/>
        <v>0</v>
      </c>
      <c r="AG214" s="136">
        <f t="shared" si="18"/>
        <v>0</v>
      </c>
      <c r="AH214" s="136">
        <f t="shared" si="18"/>
        <v>0</v>
      </c>
      <c r="AI214" s="136">
        <f t="shared" si="18"/>
        <v>0</v>
      </c>
      <c r="AJ214" s="136">
        <f t="shared" si="18"/>
        <v>0</v>
      </c>
      <c r="AK214" s="136">
        <f t="shared" si="18"/>
        <v>0</v>
      </c>
      <c r="AL214" s="136">
        <f t="shared" si="18"/>
        <v>0</v>
      </c>
      <c r="AM214" s="136">
        <f t="shared" si="18"/>
        <v>0</v>
      </c>
      <c r="AN214" s="136">
        <f t="shared" si="18"/>
        <v>0</v>
      </c>
      <c r="AO214" s="136">
        <f t="shared" si="18"/>
        <v>0</v>
      </c>
      <c r="AP214" s="136">
        <f t="shared" si="18"/>
        <v>0</v>
      </c>
      <c r="AQ214" s="136">
        <f t="shared" si="18"/>
        <v>0</v>
      </c>
      <c r="AR214" s="136">
        <f t="shared" si="18"/>
        <v>0</v>
      </c>
      <c r="AS214" s="136">
        <f t="shared" si="18"/>
        <v>0</v>
      </c>
      <c r="AT214" s="136">
        <f t="shared" si="18"/>
        <v>0</v>
      </c>
      <c r="AU214" s="136">
        <f t="shared" si="18"/>
        <v>0</v>
      </c>
      <c r="AV214" s="136">
        <f t="shared" si="18"/>
        <v>0</v>
      </c>
      <c r="AW214" s="136">
        <f t="shared" si="18"/>
        <v>0</v>
      </c>
      <c r="AX214" s="136">
        <f t="shared" si="18"/>
        <v>0</v>
      </c>
      <c r="AY214" s="136">
        <f t="shared" si="18"/>
        <v>0</v>
      </c>
      <c r="AZ214" s="136">
        <f t="shared" si="18"/>
        <v>0</v>
      </c>
      <c r="BA214" s="136">
        <f t="shared" si="18"/>
        <v>0</v>
      </c>
      <c r="BB214" s="136">
        <f t="shared" si="18"/>
        <v>0</v>
      </c>
      <c r="BC214" s="136">
        <f t="shared" si="18"/>
        <v>0</v>
      </c>
      <c r="BD214" s="136">
        <f t="shared" si="18"/>
        <v>0</v>
      </c>
      <c r="BE214" s="136">
        <f t="shared" si="18"/>
        <v>0</v>
      </c>
      <c r="BF214" s="136">
        <f t="shared" si="18"/>
        <v>0</v>
      </c>
      <c r="BG214" s="136">
        <f t="shared" si="18"/>
        <v>0</v>
      </c>
      <c r="BH214" s="136">
        <f t="shared" si="18"/>
        <v>0</v>
      </c>
      <c r="BI214" s="136">
        <f t="shared" si="18"/>
        <v>0</v>
      </c>
      <c r="BJ214" s="136">
        <f t="shared" si="18"/>
        <v>0</v>
      </c>
      <c r="BK214" s="136">
        <f t="shared" si="18"/>
        <v>0</v>
      </c>
      <c r="BL214" s="136">
        <f t="shared" si="18"/>
        <v>0</v>
      </c>
      <c r="BM214" s="136">
        <f t="shared" si="18"/>
        <v>0</v>
      </c>
      <c r="BN214" s="136">
        <f t="shared" si="18"/>
        <v>0</v>
      </c>
      <c r="BO214" s="136">
        <f t="shared" si="18"/>
        <v>0</v>
      </c>
      <c r="BP214" s="136">
        <f t="shared" si="18"/>
        <v>0</v>
      </c>
      <c r="BQ214" s="136">
        <f t="shared" si="18"/>
        <v>0</v>
      </c>
      <c r="BR214" s="136">
        <f t="shared" si="18"/>
        <v>0</v>
      </c>
      <c r="BS214" s="136">
        <f t="shared" si="18"/>
        <v>0</v>
      </c>
      <c r="BT214" s="136">
        <f t="shared" si="18"/>
        <v>0</v>
      </c>
      <c r="BU214" s="136">
        <f t="shared" si="18"/>
        <v>0</v>
      </c>
      <c r="BV214" s="136">
        <f t="shared" si="18"/>
        <v>0</v>
      </c>
      <c r="BW214" s="136">
        <f t="shared" si="18"/>
        <v>0</v>
      </c>
      <c r="BX214" s="136">
        <f t="shared" si="18"/>
        <v>0</v>
      </c>
      <c r="BY214" s="136">
        <f t="shared" si="18"/>
        <v>0</v>
      </c>
      <c r="BZ214" s="136">
        <f t="shared" si="18"/>
        <v>0</v>
      </c>
      <c r="CA214" s="136">
        <f t="shared" si="18"/>
        <v>0</v>
      </c>
      <c r="CB214" s="136">
        <f t="shared" si="18"/>
        <v>0</v>
      </c>
      <c r="CC214" s="136">
        <f t="shared" si="18"/>
        <v>0</v>
      </c>
      <c r="CD214" s="136">
        <f t="shared" si="18"/>
        <v>0</v>
      </c>
      <c r="CE214" s="136">
        <f t="shared" si="18"/>
        <v>0</v>
      </c>
      <c r="CF214" s="136">
        <f t="shared" si="18"/>
        <v>0</v>
      </c>
      <c r="CG214" s="136">
        <f t="shared" si="18"/>
        <v>0</v>
      </c>
      <c r="CH214" s="136">
        <f t="shared" si="18"/>
        <v>0</v>
      </c>
      <c r="CI214" s="136">
        <f t="shared" si="18"/>
        <v>0</v>
      </c>
      <c r="CJ214" s="136">
        <f t="shared" si="18"/>
        <v>0</v>
      </c>
      <c r="CK214" s="136">
        <f t="shared" si="18"/>
        <v>0</v>
      </c>
      <c r="CL214" s="136">
        <f t="shared" si="18"/>
        <v>0</v>
      </c>
      <c r="CM214" s="136">
        <f t="shared" si="18"/>
        <v>0</v>
      </c>
      <c r="CN214" s="136">
        <f t="shared" si="18"/>
        <v>0</v>
      </c>
      <c r="CO214" s="136">
        <f>SUMPRODUCT(($J$5:$J$204="CAYUGA")*(CO$5:CO$204="x"))</f>
        <v>0</v>
      </c>
      <c r="CU214" s="116" t="s">
        <v>170</v>
      </c>
      <c r="CX214" s="115"/>
    </row>
    <row r="215" spans="1:99" ht="15">
      <c r="A215" s="140" t="s">
        <v>144</v>
      </c>
      <c r="B215" s="136">
        <f aca="true" t="shared" si="19" ref="B215:I215">SUMPRODUCT(($J$5:$J$204="CHAUTAUQUA")*(B$5:B$204="x"))</f>
        <v>0</v>
      </c>
      <c r="C215" s="136">
        <f t="shared" si="19"/>
        <v>0</v>
      </c>
      <c r="D215" s="136">
        <f t="shared" si="19"/>
        <v>0</v>
      </c>
      <c r="E215" s="136">
        <f t="shared" si="19"/>
        <v>0</v>
      </c>
      <c r="F215" s="136">
        <f t="shared" si="19"/>
        <v>0</v>
      </c>
      <c r="G215" s="136">
        <f t="shared" si="19"/>
        <v>0</v>
      </c>
      <c r="H215" s="136">
        <f t="shared" si="19"/>
        <v>0</v>
      </c>
      <c r="I215" s="136">
        <f t="shared" si="19"/>
        <v>0</v>
      </c>
      <c r="J215" s="136">
        <f t="shared" si="7"/>
        <v>0</v>
      </c>
      <c r="K215" s="136">
        <f aca="true" t="shared" si="20" ref="K215:Q215">SUMPRODUCT(($J$5:$J$204="CHAUTAUQUA")*(K$5:K$204="x"))</f>
        <v>0</v>
      </c>
      <c r="L215" s="136">
        <f t="shared" si="20"/>
        <v>0</v>
      </c>
      <c r="M215" s="136">
        <f t="shared" si="20"/>
        <v>0</v>
      </c>
      <c r="N215" s="136">
        <f t="shared" si="20"/>
        <v>0</v>
      </c>
      <c r="O215" s="136">
        <f t="shared" si="20"/>
        <v>0</v>
      </c>
      <c r="P215" s="136">
        <f t="shared" si="20"/>
        <v>0</v>
      </c>
      <c r="Q215" s="136">
        <f t="shared" si="20"/>
        <v>0</v>
      </c>
      <c r="R215" s="136"/>
      <c r="S215" s="136">
        <f>SUMPRODUCT(($J$5:$J$204="CHAUTAUQUA")*(S$5:S$204="x"))</f>
        <v>0</v>
      </c>
      <c r="T215" s="136">
        <f>SUMPRODUCT(($J$5:$J$204="CHAUTAUQUA")*(T$5:T$204="x"))</f>
        <v>0</v>
      </c>
      <c r="U215" s="136">
        <f>SUMPRODUCT(($J$5:$J$204="CHAUTAUQUA")*(U$5:U$204="x"))</f>
        <v>0</v>
      </c>
      <c r="V215" s="136">
        <f>SUMPRODUCT(($J$5:$J$204="CHAUTAUQUA")*(V$5:V$204="x"))</f>
        <v>0</v>
      </c>
      <c r="W215" s="136">
        <f>SUMPRODUCT(($J$5:$J$204="CHAUTAUQUA")*(W$5:W$204="x"))</f>
        <v>0</v>
      </c>
      <c r="X215" s="136">
        <f>SUMIF($J$5:$J$204,"=CHAUTAUQUA",X$5:X$204)</f>
        <v>0</v>
      </c>
      <c r="Y215" s="136">
        <f>SUMPRODUCT(($J$5:$J$204="CHAUTAUQUA")*(Y$5:Y$204="x"))</f>
        <v>0</v>
      </c>
      <c r="Z215" s="136">
        <f>SUMPRODUCT(($J$5:$J$204="CHAUTAUQUA")*(Z$5:Z$204="x"))</f>
        <v>0</v>
      </c>
      <c r="AA215" s="136">
        <f>SUMPRODUCT(($J$5:$J$204="CHAUTAUQUA")*(AA$5:AA$204="x"))</f>
        <v>0</v>
      </c>
      <c r="AB215" s="136">
        <f>SUMPRODUCT(($J$5:$J$204="CHAUTAUQUA")*(AB$5:AB$204="x"))</f>
        <v>0</v>
      </c>
      <c r="AC215" s="136">
        <f aca="true" t="shared" si="21" ref="AC215:CN215">SUMPRODUCT(($J$5:$J$204="CHAUTAUQUA")*(AC$5:AC$204="x"))</f>
        <v>0</v>
      </c>
      <c r="AD215" s="136">
        <f t="shared" si="21"/>
        <v>0</v>
      </c>
      <c r="AE215" s="136">
        <f t="shared" si="21"/>
        <v>0</v>
      </c>
      <c r="AF215" s="136">
        <f t="shared" si="21"/>
        <v>0</v>
      </c>
      <c r="AG215" s="136">
        <f t="shared" si="21"/>
        <v>0</v>
      </c>
      <c r="AH215" s="136">
        <f t="shared" si="21"/>
        <v>0</v>
      </c>
      <c r="AI215" s="136">
        <f t="shared" si="21"/>
        <v>0</v>
      </c>
      <c r="AJ215" s="136">
        <f t="shared" si="21"/>
        <v>0</v>
      </c>
      <c r="AK215" s="136">
        <f t="shared" si="21"/>
        <v>0</v>
      </c>
      <c r="AL215" s="136">
        <f t="shared" si="21"/>
        <v>0</v>
      </c>
      <c r="AM215" s="136">
        <f t="shared" si="21"/>
        <v>0</v>
      </c>
      <c r="AN215" s="136">
        <f t="shared" si="21"/>
        <v>0</v>
      </c>
      <c r="AO215" s="136">
        <f t="shared" si="21"/>
        <v>0</v>
      </c>
      <c r="AP215" s="136">
        <f t="shared" si="21"/>
        <v>0</v>
      </c>
      <c r="AQ215" s="136">
        <f t="shared" si="21"/>
        <v>0</v>
      </c>
      <c r="AR215" s="136">
        <f t="shared" si="21"/>
        <v>0</v>
      </c>
      <c r="AS215" s="136">
        <f t="shared" si="21"/>
        <v>0</v>
      </c>
      <c r="AT215" s="136">
        <f t="shared" si="21"/>
        <v>0</v>
      </c>
      <c r="AU215" s="136">
        <f t="shared" si="21"/>
        <v>0</v>
      </c>
      <c r="AV215" s="136">
        <f t="shared" si="21"/>
        <v>0</v>
      </c>
      <c r="AW215" s="136">
        <f t="shared" si="21"/>
        <v>0</v>
      </c>
      <c r="AX215" s="136">
        <f t="shared" si="21"/>
        <v>0</v>
      </c>
      <c r="AY215" s="136">
        <f t="shared" si="21"/>
        <v>0</v>
      </c>
      <c r="AZ215" s="136">
        <f t="shared" si="21"/>
        <v>0</v>
      </c>
      <c r="BA215" s="136">
        <f t="shared" si="21"/>
        <v>0</v>
      </c>
      <c r="BB215" s="136">
        <f t="shared" si="21"/>
        <v>0</v>
      </c>
      <c r="BC215" s="136">
        <f t="shared" si="21"/>
        <v>0</v>
      </c>
      <c r="BD215" s="136">
        <f t="shared" si="21"/>
        <v>0</v>
      </c>
      <c r="BE215" s="136">
        <f t="shared" si="21"/>
        <v>0</v>
      </c>
      <c r="BF215" s="136">
        <f t="shared" si="21"/>
        <v>0</v>
      </c>
      <c r="BG215" s="136">
        <f t="shared" si="21"/>
        <v>0</v>
      </c>
      <c r="BH215" s="136">
        <f t="shared" si="21"/>
        <v>0</v>
      </c>
      <c r="BI215" s="136">
        <f t="shared" si="21"/>
        <v>0</v>
      </c>
      <c r="BJ215" s="136">
        <f t="shared" si="21"/>
        <v>0</v>
      </c>
      <c r="BK215" s="136">
        <f t="shared" si="21"/>
        <v>0</v>
      </c>
      <c r="BL215" s="136">
        <f t="shared" si="21"/>
        <v>0</v>
      </c>
      <c r="BM215" s="136">
        <f t="shared" si="21"/>
        <v>0</v>
      </c>
      <c r="BN215" s="136">
        <f t="shared" si="21"/>
        <v>0</v>
      </c>
      <c r="BO215" s="136">
        <f t="shared" si="21"/>
        <v>0</v>
      </c>
      <c r="BP215" s="136">
        <f t="shared" si="21"/>
        <v>0</v>
      </c>
      <c r="BQ215" s="136">
        <f t="shared" si="21"/>
        <v>0</v>
      </c>
      <c r="BR215" s="136">
        <f t="shared" si="21"/>
        <v>0</v>
      </c>
      <c r="BS215" s="136">
        <f t="shared" si="21"/>
        <v>0</v>
      </c>
      <c r="BT215" s="136">
        <f t="shared" si="21"/>
        <v>0</v>
      </c>
      <c r="BU215" s="136">
        <f t="shared" si="21"/>
        <v>0</v>
      </c>
      <c r="BV215" s="136">
        <f t="shared" si="21"/>
        <v>0</v>
      </c>
      <c r="BW215" s="136">
        <f t="shared" si="21"/>
        <v>0</v>
      </c>
      <c r="BX215" s="136">
        <f t="shared" si="21"/>
        <v>0</v>
      </c>
      <c r="BY215" s="136">
        <f t="shared" si="21"/>
        <v>0</v>
      </c>
      <c r="BZ215" s="136">
        <f t="shared" si="21"/>
        <v>0</v>
      </c>
      <c r="CA215" s="136">
        <f t="shared" si="21"/>
        <v>0</v>
      </c>
      <c r="CB215" s="136">
        <f t="shared" si="21"/>
        <v>0</v>
      </c>
      <c r="CC215" s="136">
        <f t="shared" si="21"/>
        <v>0</v>
      </c>
      <c r="CD215" s="136">
        <f t="shared" si="21"/>
        <v>0</v>
      </c>
      <c r="CE215" s="136">
        <f t="shared" si="21"/>
        <v>0</v>
      </c>
      <c r="CF215" s="136">
        <f t="shared" si="21"/>
        <v>0</v>
      </c>
      <c r="CG215" s="136">
        <f t="shared" si="21"/>
        <v>0</v>
      </c>
      <c r="CH215" s="136">
        <f t="shared" si="21"/>
        <v>0</v>
      </c>
      <c r="CI215" s="136">
        <f t="shared" si="21"/>
        <v>0</v>
      </c>
      <c r="CJ215" s="136">
        <f t="shared" si="21"/>
        <v>0</v>
      </c>
      <c r="CK215" s="136">
        <f t="shared" si="21"/>
        <v>0</v>
      </c>
      <c r="CL215" s="136">
        <f t="shared" si="21"/>
        <v>0</v>
      </c>
      <c r="CM215" s="136">
        <f t="shared" si="21"/>
        <v>0</v>
      </c>
      <c r="CN215" s="136">
        <f t="shared" si="21"/>
        <v>0</v>
      </c>
      <c r="CO215" s="136">
        <f>SUMPRODUCT(($J$5:$J$204="CHAUTAUQUA")*(CO$5:CO$204="x"))</f>
        <v>0</v>
      </c>
      <c r="CU215" s="116" t="s">
        <v>171</v>
      </c>
    </row>
    <row r="216" spans="1:99" ht="15">
      <c r="A216" s="140" t="s">
        <v>145</v>
      </c>
      <c r="B216" s="136">
        <f aca="true" t="shared" si="22" ref="B216:I216">SUMPRODUCT(($J$5:$J$204="CHEMUNG")*(B$5:B$204="x"))</f>
        <v>0</v>
      </c>
      <c r="C216" s="136">
        <f t="shared" si="22"/>
        <v>0</v>
      </c>
      <c r="D216" s="136">
        <f t="shared" si="22"/>
        <v>0</v>
      </c>
      <c r="E216" s="136">
        <f t="shared" si="22"/>
        <v>0</v>
      </c>
      <c r="F216" s="136">
        <f t="shared" si="22"/>
        <v>0</v>
      </c>
      <c r="G216" s="136">
        <f t="shared" si="22"/>
        <v>0</v>
      </c>
      <c r="H216" s="136">
        <f t="shared" si="22"/>
        <v>0</v>
      </c>
      <c r="I216" s="136">
        <f t="shared" si="22"/>
        <v>0</v>
      </c>
      <c r="J216" s="136">
        <f t="shared" si="7"/>
        <v>0</v>
      </c>
      <c r="K216" s="136">
        <f aca="true" t="shared" si="23" ref="K216:Q216">SUMPRODUCT(($J$5:$J$204="CHEMUNG")*(K$5:K$204="x"))</f>
        <v>0</v>
      </c>
      <c r="L216" s="136">
        <f t="shared" si="23"/>
        <v>0</v>
      </c>
      <c r="M216" s="136">
        <f t="shared" si="23"/>
        <v>0</v>
      </c>
      <c r="N216" s="136">
        <f t="shared" si="23"/>
        <v>0</v>
      </c>
      <c r="O216" s="136">
        <f t="shared" si="23"/>
        <v>0</v>
      </c>
      <c r="P216" s="136">
        <f t="shared" si="23"/>
        <v>0</v>
      </c>
      <c r="Q216" s="136">
        <f t="shared" si="23"/>
        <v>0</v>
      </c>
      <c r="R216" s="136"/>
      <c r="S216" s="136">
        <f>SUMPRODUCT(($J$5:$J$204="CHEMUNG")*(S$5:S$204="x"))</f>
        <v>0</v>
      </c>
      <c r="T216" s="136">
        <f>SUMPRODUCT(($J$5:$J$204="CHEMUNG")*(T$5:T$204="x"))</f>
        <v>0</v>
      </c>
      <c r="U216" s="136">
        <f>SUMPRODUCT(($J$5:$J$204="CHEMUNG")*(U$5:U$204="x"))</f>
        <v>0</v>
      </c>
      <c r="V216" s="136">
        <f>SUMPRODUCT(($J$5:$J$204="CHEMUNG")*(V$5:V$204="x"))</f>
        <v>0</v>
      </c>
      <c r="W216" s="136">
        <f>SUMPRODUCT(($J$5:$J$204="CHEMUNG")*(W$5:W$204="x"))</f>
        <v>0</v>
      </c>
      <c r="X216" s="136">
        <f>SUMIF($J$5:$J$204,"=CHEMUNG",X$5:X$204)</f>
        <v>0</v>
      </c>
      <c r="Y216" s="136">
        <f>SUMPRODUCT(($J$5:$J$204="CHEMUNG")*(Y$5:Y$204="x"))</f>
        <v>0</v>
      </c>
      <c r="Z216" s="136">
        <f>SUMPRODUCT(($J$5:$J$204="CHEMUNG")*(Z$5:Z$204="x"))</f>
        <v>0</v>
      </c>
      <c r="AA216" s="136">
        <f>SUMPRODUCT(($J$5:$J$204="CHEMUNG")*(AA$5:AA$204="x"))</f>
        <v>0</v>
      </c>
      <c r="AB216" s="136">
        <f>SUMPRODUCT(($J$5:$J$204="CHEMUNG")*(AB$5:AB$204="x"))</f>
        <v>0</v>
      </c>
      <c r="AC216" s="136">
        <f aca="true" t="shared" si="24" ref="AC216:CN216">SUMPRODUCT(($J$5:$J$204="CHEMUNG")*(AC$5:AC$204="x"))</f>
        <v>0</v>
      </c>
      <c r="AD216" s="136">
        <f t="shared" si="24"/>
        <v>0</v>
      </c>
      <c r="AE216" s="136">
        <f t="shared" si="24"/>
        <v>0</v>
      </c>
      <c r="AF216" s="136">
        <f t="shared" si="24"/>
        <v>0</v>
      </c>
      <c r="AG216" s="136">
        <f t="shared" si="24"/>
        <v>0</v>
      </c>
      <c r="AH216" s="136">
        <f t="shared" si="24"/>
        <v>0</v>
      </c>
      <c r="AI216" s="136">
        <f t="shared" si="24"/>
        <v>0</v>
      </c>
      <c r="AJ216" s="136">
        <f t="shared" si="24"/>
        <v>0</v>
      </c>
      <c r="AK216" s="136">
        <f t="shared" si="24"/>
        <v>0</v>
      </c>
      <c r="AL216" s="136">
        <f t="shared" si="24"/>
        <v>0</v>
      </c>
      <c r="AM216" s="136">
        <f t="shared" si="24"/>
        <v>0</v>
      </c>
      <c r="AN216" s="136">
        <f t="shared" si="24"/>
        <v>0</v>
      </c>
      <c r="AO216" s="136">
        <f t="shared" si="24"/>
        <v>0</v>
      </c>
      <c r="AP216" s="136">
        <f t="shared" si="24"/>
        <v>0</v>
      </c>
      <c r="AQ216" s="136">
        <f t="shared" si="24"/>
        <v>0</v>
      </c>
      <c r="AR216" s="136">
        <f t="shared" si="24"/>
        <v>0</v>
      </c>
      <c r="AS216" s="136">
        <f t="shared" si="24"/>
        <v>0</v>
      </c>
      <c r="AT216" s="136">
        <f t="shared" si="24"/>
        <v>0</v>
      </c>
      <c r="AU216" s="136">
        <f t="shared" si="24"/>
        <v>0</v>
      </c>
      <c r="AV216" s="136">
        <f t="shared" si="24"/>
        <v>0</v>
      </c>
      <c r="AW216" s="136">
        <f t="shared" si="24"/>
        <v>0</v>
      </c>
      <c r="AX216" s="136">
        <f t="shared" si="24"/>
        <v>0</v>
      </c>
      <c r="AY216" s="136">
        <f t="shared" si="24"/>
        <v>0</v>
      </c>
      <c r="AZ216" s="136">
        <f t="shared" si="24"/>
        <v>0</v>
      </c>
      <c r="BA216" s="136">
        <f t="shared" si="24"/>
        <v>0</v>
      </c>
      <c r="BB216" s="136">
        <f t="shared" si="24"/>
        <v>0</v>
      </c>
      <c r="BC216" s="136">
        <f t="shared" si="24"/>
        <v>0</v>
      </c>
      <c r="BD216" s="136">
        <f t="shared" si="24"/>
        <v>0</v>
      </c>
      <c r="BE216" s="136">
        <f t="shared" si="24"/>
        <v>0</v>
      </c>
      <c r="BF216" s="136">
        <f t="shared" si="24"/>
        <v>0</v>
      </c>
      <c r="BG216" s="136">
        <f t="shared" si="24"/>
        <v>0</v>
      </c>
      <c r="BH216" s="136">
        <f t="shared" si="24"/>
        <v>0</v>
      </c>
      <c r="BI216" s="136">
        <f t="shared" si="24"/>
        <v>0</v>
      </c>
      <c r="BJ216" s="136">
        <f t="shared" si="24"/>
        <v>0</v>
      </c>
      <c r="BK216" s="136">
        <f t="shared" si="24"/>
        <v>0</v>
      </c>
      <c r="BL216" s="136">
        <f t="shared" si="24"/>
        <v>0</v>
      </c>
      <c r="BM216" s="136">
        <f t="shared" si="24"/>
        <v>0</v>
      </c>
      <c r="BN216" s="136">
        <f t="shared" si="24"/>
        <v>0</v>
      </c>
      <c r="BO216" s="136">
        <f t="shared" si="24"/>
        <v>0</v>
      </c>
      <c r="BP216" s="136">
        <f t="shared" si="24"/>
        <v>0</v>
      </c>
      <c r="BQ216" s="136">
        <f t="shared" si="24"/>
        <v>0</v>
      </c>
      <c r="BR216" s="136">
        <f t="shared" si="24"/>
        <v>0</v>
      </c>
      <c r="BS216" s="136">
        <f t="shared" si="24"/>
        <v>0</v>
      </c>
      <c r="BT216" s="136">
        <f t="shared" si="24"/>
        <v>0</v>
      </c>
      <c r="BU216" s="136">
        <f t="shared" si="24"/>
        <v>0</v>
      </c>
      <c r="BV216" s="136">
        <f t="shared" si="24"/>
        <v>0</v>
      </c>
      <c r="BW216" s="136">
        <f t="shared" si="24"/>
        <v>0</v>
      </c>
      <c r="BX216" s="136">
        <f t="shared" si="24"/>
        <v>0</v>
      </c>
      <c r="BY216" s="136">
        <f t="shared" si="24"/>
        <v>0</v>
      </c>
      <c r="BZ216" s="136">
        <f t="shared" si="24"/>
        <v>0</v>
      </c>
      <c r="CA216" s="136">
        <f t="shared" si="24"/>
        <v>0</v>
      </c>
      <c r="CB216" s="136">
        <f t="shared" si="24"/>
        <v>0</v>
      </c>
      <c r="CC216" s="136">
        <f t="shared" si="24"/>
        <v>0</v>
      </c>
      <c r="CD216" s="136">
        <f t="shared" si="24"/>
        <v>0</v>
      </c>
      <c r="CE216" s="136">
        <f t="shared" si="24"/>
        <v>0</v>
      </c>
      <c r="CF216" s="136">
        <f t="shared" si="24"/>
        <v>0</v>
      </c>
      <c r="CG216" s="136">
        <f t="shared" si="24"/>
        <v>0</v>
      </c>
      <c r="CH216" s="136">
        <f t="shared" si="24"/>
        <v>0</v>
      </c>
      <c r="CI216" s="136">
        <f t="shared" si="24"/>
        <v>0</v>
      </c>
      <c r="CJ216" s="136">
        <f t="shared" si="24"/>
        <v>0</v>
      </c>
      <c r="CK216" s="136">
        <f t="shared" si="24"/>
        <v>0</v>
      </c>
      <c r="CL216" s="136">
        <f t="shared" si="24"/>
        <v>0</v>
      </c>
      <c r="CM216" s="136">
        <f t="shared" si="24"/>
        <v>0</v>
      </c>
      <c r="CN216" s="136">
        <f t="shared" si="24"/>
        <v>0</v>
      </c>
      <c r="CO216" s="136">
        <f>SUMPRODUCT(($J$5:$J$204="CHEMUNG")*(CO$5:CO$204="x"))</f>
        <v>0</v>
      </c>
      <c r="CU216" s="116" t="s">
        <v>172</v>
      </c>
    </row>
    <row r="217" spans="1:99" ht="15">
      <c r="A217" s="140" t="s">
        <v>146</v>
      </c>
      <c r="B217" s="136">
        <f aca="true" t="shared" si="25" ref="B217:I217">SUMPRODUCT(($J$5:$J$204="CHENANGO")*(B$5:B$204="x"))</f>
        <v>0</v>
      </c>
      <c r="C217" s="136">
        <f t="shared" si="25"/>
        <v>0</v>
      </c>
      <c r="D217" s="136">
        <f t="shared" si="25"/>
        <v>0</v>
      </c>
      <c r="E217" s="136">
        <f t="shared" si="25"/>
        <v>0</v>
      </c>
      <c r="F217" s="136">
        <f t="shared" si="25"/>
        <v>0</v>
      </c>
      <c r="G217" s="136">
        <f t="shared" si="25"/>
        <v>0</v>
      </c>
      <c r="H217" s="136">
        <f t="shared" si="25"/>
        <v>0</v>
      </c>
      <c r="I217" s="136">
        <f t="shared" si="25"/>
        <v>0</v>
      </c>
      <c r="J217" s="136">
        <f t="shared" si="7"/>
        <v>0</v>
      </c>
      <c r="K217" s="136">
        <f aca="true" t="shared" si="26" ref="K217:Q217">SUMPRODUCT(($J$5:$J$204="CHENANGO")*(K$5:K$204="x"))</f>
        <v>0</v>
      </c>
      <c r="L217" s="136">
        <f t="shared" si="26"/>
        <v>0</v>
      </c>
      <c r="M217" s="136">
        <f t="shared" si="26"/>
        <v>0</v>
      </c>
      <c r="N217" s="136">
        <f t="shared" si="26"/>
        <v>0</v>
      </c>
      <c r="O217" s="136">
        <f t="shared" si="26"/>
        <v>0</v>
      </c>
      <c r="P217" s="136">
        <f t="shared" si="26"/>
        <v>0</v>
      </c>
      <c r="Q217" s="136">
        <f t="shared" si="26"/>
        <v>0</v>
      </c>
      <c r="R217" s="136"/>
      <c r="S217" s="136">
        <f>SUMPRODUCT(($J$5:$J$204="CHENANGO")*(S$5:S$204="x"))</f>
        <v>0</v>
      </c>
      <c r="T217" s="136">
        <f>SUMPRODUCT(($J$5:$J$204="CHENANGO")*(T$5:T$204="x"))</f>
        <v>0</v>
      </c>
      <c r="U217" s="136">
        <f>SUMPRODUCT(($J$5:$J$204="CHENANGO")*(U$5:U$204="x"))</f>
        <v>0</v>
      </c>
      <c r="V217" s="136">
        <f>SUMPRODUCT(($J$5:$J$204="CHENANGO")*(V$5:V$204="x"))</f>
        <v>0</v>
      </c>
      <c r="W217" s="136">
        <f>SUMPRODUCT(($J$5:$J$204="CHENANGO")*(W$5:W$204="x"))</f>
        <v>0</v>
      </c>
      <c r="X217" s="136">
        <f>SUMIF($J$5:$J$204,"=CHENANGO",X$5:X$204)</f>
        <v>0</v>
      </c>
      <c r="Y217" s="136">
        <f>SUMPRODUCT(($J$5:$J$204="CHENANGO")*(Y$5:Y$204="x"))</f>
        <v>0</v>
      </c>
      <c r="Z217" s="136">
        <f>SUMPRODUCT(($J$5:$J$204="CHENANGO")*(Z$5:Z$204="x"))</f>
        <v>0</v>
      </c>
      <c r="AA217" s="136">
        <f>SUMPRODUCT(($J$5:$J$204="CHENANGO")*(AA$5:AA$204="x"))</f>
        <v>0</v>
      </c>
      <c r="AB217" s="136">
        <f>SUMPRODUCT(($J$5:$J$204="CHENANGO")*(AB$5:AB$204="x"))</f>
        <v>0</v>
      </c>
      <c r="AC217" s="136">
        <f aca="true" t="shared" si="27" ref="AC217:CN217">SUMPRODUCT(($J$5:$J$204="CHENANGO")*(AC$5:AC$204="x"))</f>
        <v>0</v>
      </c>
      <c r="AD217" s="136">
        <f t="shared" si="27"/>
        <v>0</v>
      </c>
      <c r="AE217" s="136">
        <f t="shared" si="27"/>
        <v>0</v>
      </c>
      <c r="AF217" s="136">
        <f t="shared" si="27"/>
        <v>0</v>
      </c>
      <c r="AG217" s="136">
        <f t="shared" si="27"/>
        <v>0</v>
      </c>
      <c r="AH217" s="136">
        <f t="shared" si="27"/>
        <v>0</v>
      </c>
      <c r="AI217" s="136">
        <f t="shared" si="27"/>
        <v>0</v>
      </c>
      <c r="AJ217" s="136">
        <f t="shared" si="27"/>
        <v>0</v>
      </c>
      <c r="AK217" s="136">
        <f t="shared" si="27"/>
        <v>0</v>
      </c>
      <c r="AL217" s="136">
        <f t="shared" si="27"/>
        <v>0</v>
      </c>
      <c r="AM217" s="136">
        <f t="shared" si="27"/>
        <v>0</v>
      </c>
      <c r="AN217" s="136">
        <f t="shared" si="27"/>
        <v>0</v>
      </c>
      <c r="AO217" s="136">
        <f t="shared" si="27"/>
        <v>0</v>
      </c>
      <c r="AP217" s="136">
        <f t="shared" si="27"/>
        <v>0</v>
      </c>
      <c r="AQ217" s="136">
        <f t="shared" si="27"/>
        <v>0</v>
      </c>
      <c r="AR217" s="136">
        <f t="shared" si="27"/>
        <v>0</v>
      </c>
      <c r="AS217" s="136">
        <f t="shared" si="27"/>
        <v>0</v>
      </c>
      <c r="AT217" s="136">
        <f t="shared" si="27"/>
        <v>0</v>
      </c>
      <c r="AU217" s="136">
        <f t="shared" si="27"/>
        <v>0</v>
      </c>
      <c r="AV217" s="136">
        <f t="shared" si="27"/>
        <v>0</v>
      </c>
      <c r="AW217" s="136">
        <f t="shared" si="27"/>
        <v>0</v>
      </c>
      <c r="AX217" s="136">
        <f t="shared" si="27"/>
        <v>0</v>
      </c>
      <c r="AY217" s="136">
        <f t="shared" si="27"/>
        <v>0</v>
      </c>
      <c r="AZ217" s="136">
        <f t="shared" si="27"/>
        <v>0</v>
      </c>
      <c r="BA217" s="136">
        <f t="shared" si="27"/>
        <v>0</v>
      </c>
      <c r="BB217" s="136">
        <f t="shared" si="27"/>
        <v>0</v>
      </c>
      <c r="BC217" s="136">
        <f t="shared" si="27"/>
        <v>0</v>
      </c>
      <c r="BD217" s="136">
        <f t="shared" si="27"/>
        <v>0</v>
      </c>
      <c r="BE217" s="136">
        <f t="shared" si="27"/>
        <v>0</v>
      </c>
      <c r="BF217" s="136">
        <f t="shared" si="27"/>
        <v>0</v>
      </c>
      <c r="BG217" s="136">
        <f t="shared" si="27"/>
        <v>0</v>
      </c>
      <c r="BH217" s="136">
        <f t="shared" si="27"/>
        <v>0</v>
      </c>
      <c r="BI217" s="136">
        <f t="shared" si="27"/>
        <v>0</v>
      </c>
      <c r="BJ217" s="136">
        <f t="shared" si="27"/>
        <v>0</v>
      </c>
      <c r="BK217" s="136">
        <f t="shared" si="27"/>
        <v>0</v>
      </c>
      <c r="BL217" s="136">
        <f t="shared" si="27"/>
        <v>0</v>
      </c>
      <c r="BM217" s="136">
        <f t="shared" si="27"/>
        <v>0</v>
      </c>
      <c r="BN217" s="136">
        <f t="shared" si="27"/>
        <v>0</v>
      </c>
      <c r="BO217" s="136">
        <f t="shared" si="27"/>
        <v>0</v>
      </c>
      <c r="BP217" s="136">
        <f t="shared" si="27"/>
        <v>0</v>
      </c>
      <c r="BQ217" s="136">
        <f t="shared" si="27"/>
        <v>0</v>
      </c>
      <c r="BR217" s="136">
        <f t="shared" si="27"/>
        <v>0</v>
      </c>
      <c r="BS217" s="136">
        <f t="shared" si="27"/>
        <v>0</v>
      </c>
      <c r="BT217" s="136">
        <f t="shared" si="27"/>
        <v>0</v>
      </c>
      <c r="BU217" s="136">
        <f t="shared" si="27"/>
        <v>0</v>
      </c>
      <c r="BV217" s="136">
        <f t="shared" si="27"/>
        <v>0</v>
      </c>
      <c r="BW217" s="136">
        <f t="shared" si="27"/>
        <v>0</v>
      </c>
      <c r="BX217" s="136">
        <f t="shared" si="27"/>
        <v>0</v>
      </c>
      <c r="BY217" s="136">
        <f t="shared" si="27"/>
        <v>0</v>
      </c>
      <c r="BZ217" s="136">
        <f t="shared" si="27"/>
        <v>0</v>
      </c>
      <c r="CA217" s="136">
        <f t="shared" si="27"/>
        <v>0</v>
      </c>
      <c r="CB217" s="136">
        <f t="shared" si="27"/>
        <v>0</v>
      </c>
      <c r="CC217" s="136">
        <f t="shared" si="27"/>
        <v>0</v>
      </c>
      <c r="CD217" s="136">
        <f t="shared" si="27"/>
        <v>0</v>
      </c>
      <c r="CE217" s="136">
        <f t="shared" si="27"/>
        <v>0</v>
      </c>
      <c r="CF217" s="136">
        <f t="shared" si="27"/>
        <v>0</v>
      </c>
      <c r="CG217" s="136">
        <f t="shared" si="27"/>
        <v>0</v>
      </c>
      <c r="CH217" s="136">
        <f t="shared" si="27"/>
        <v>0</v>
      </c>
      <c r="CI217" s="136">
        <f t="shared" si="27"/>
        <v>0</v>
      </c>
      <c r="CJ217" s="136">
        <f t="shared" si="27"/>
        <v>0</v>
      </c>
      <c r="CK217" s="136">
        <f t="shared" si="27"/>
        <v>0</v>
      </c>
      <c r="CL217" s="136">
        <f t="shared" si="27"/>
        <v>0</v>
      </c>
      <c r="CM217" s="136">
        <f t="shared" si="27"/>
        <v>0</v>
      </c>
      <c r="CN217" s="136">
        <f t="shared" si="27"/>
        <v>0</v>
      </c>
      <c r="CO217" s="136">
        <f>SUMPRODUCT(($J$5:$J$204="CHENANGO")*(CO$5:CO$204="x"))</f>
        <v>0</v>
      </c>
      <c r="CU217" s="116" t="s">
        <v>173</v>
      </c>
    </row>
    <row r="218" spans="1:99" ht="15">
      <c r="A218" s="140" t="s">
        <v>147</v>
      </c>
      <c r="B218" s="136">
        <f aca="true" t="shared" si="28" ref="B218:I218">SUMPRODUCT(($J$5:$J$204="CLINTON")*(B$5:B$204="x"))</f>
        <v>0</v>
      </c>
      <c r="C218" s="136">
        <f t="shared" si="28"/>
        <v>0</v>
      </c>
      <c r="D218" s="136">
        <f t="shared" si="28"/>
        <v>0</v>
      </c>
      <c r="E218" s="136">
        <f t="shared" si="28"/>
        <v>0</v>
      </c>
      <c r="F218" s="136">
        <f t="shared" si="28"/>
        <v>0</v>
      </c>
      <c r="G218" s="136">
        <f t="shared" si="28"/>
        <v>0</v>
      </c>
      <c r="H218" s="136">
        <f t="shared" si="28"/>
        <v>0</v>
      </c>
      <c r="I218" s="136">
        <f t="shared" si="28"/>
        <v>0</v>
      </c>
      <c r="J218" s="136">
        <f t="shared" si="7"/>
        <v>0</v>
      </c>
      <c r="K218" s="136">
        <f aca="true" t="shared" si="29" ref="K218:Q218">SUMPRODUCT(($J$5:$J$204="CLINTON")*(K$5:K$204="x"))</f>
        <v>0</v>
      </c>
      <c r="L218" s="136">
        <f t="shared" si="29"/>
        <v>0</v>
      </c>
      <c r="M218" s="136">
        <f t="shared" si="29"/>
        <v>0</v>
      </c>
      <c r="N218" s="136">
        <f t="shared" si="29"/>
        <v>0</v>
      </c>
      <c r="O218" s="136">
        <f t="shared" si="29"/>
        <v>0</v>
      </c>
      <c r="P218" s="136">
        <f t="shared" si="29"/>
        <v>0</v>
      </c>
      <c r="Q218" s="136">
        <f t="shared" si="29"/>
        <v>0</v>
      </c>
      <c r="R218" s="136"/>
      <c r="S218" s="136">
        <f>SUMPRODUCT(($J$5:$J$204="CLINTON")*(S$5:S$204="x"))</f>
        <v>0</v>
      </c>
      <c r="T218" s="136">
        <f>SUMPRODUCT(($J$5:$J$204="CLINTON")*(T$5:T$204="x"))</f>
        <v>0</v>
      </c>
      <c r="U218" s="136">
        <f>SUMPRODUCT(($J$5:$J$204="CLINTON")*(U$5:U$204="x"))</f>
        <v>0</v>
      </c>
      <c r="V218" s="136">
        <f>SUMPRODUCT(($J$5:$J$204="CLINTON")*(V$5:V$204="x"))</f>
        <v>0</v>
      </c>
      <c r="W218" s="136">
        <f>SUMPRODUCT(($J$5:$J$204="CLINTON")*(W$5:W$204="x"))</f>
        <v>0</v>
      </c>
      <c r="X218" s="136">
        <f>SUMIF($J$5:$J$204,"=CLINTON",X$5:X$204)</f>
        <v>0</v>
      </c>
      <c r="Y218" s="136">
        <f>SUMPRODUCT(($J$5:$J$204="CLINTON")*(Y$5:Y$204="x"))</f>
        <v>0</v>
      </c>
      <c r="Z218" s="136">
        <f>SUMPRODUCT(($J$5:$J$204="CLINTON")*(Z$5:Z$204="x"))</f>
        <v>0</v>
      </c>
      <c r="AA218" s="136">
        <f>SUMPRODUCT(($J$5:$J$204="CLINTON")*(AA$5:AA$204="x"))</f>
        <v>0</v>
      </c>
      <c r="AB218" s="136">
        <f>SUMPRODUCT(($J$5:$J$204="CLINTON")*(AB$5:AB$204="x"))</f>
        <v>0</v>
      </c>
      <c r="AC218" s="136">
        <f aca="true" t="shared" si="30" ref="AC218:CN218">SUMPRODUCT(($J$5:$J$204="CLINTON")*(AC$5:AC$204="x"))</f>
        <v>0</v>
      </c>
      <c r="AD218" s="136">
        <f t="shared" si="30"/>
        <v>0</v>
      </c>
      <c r="AE218" s="136">
        <f t="shared" si="30"/>
        <v>0</v>
      </c>
      <c r="AF218" s="136">
        <f t="shared" si="30"/>
        <v>0</v>
      </c>
      <c r="AG218" s="136">
        <f t="shared" si="30"/>
        <v>0</v>
      </c>
      <c r="AH218" s="136">
        <f t="shared" si="30"/>
        <v>0</v>
      </c>
      <c r="AI218" s="136">
        <f t="shared" si="30"/>
        <v>0</v>
      </c>
      <c r="AJ218" s="136">
        <f t="shared" si="30"/>
        <v>0</v>
      </c>
      <c r="AK218" s="136">
        <f t="shared" si="30"/>
        <v>0</v>
      </c>
      <c r="AL218" s="136">
        <f t="shared" si="30"/>
        <v>0</v>
      </c>
      <c r="AM218" s="136">
        <f t="shared" si="30"/>
        <v>0</v>
      </c>
      <c r="AN218" s="136">
        <f t="shared" si="30"/>
        <v>0</v>
      </c>
      <c r="AO218" s="136">
        <f t="shared" si="30"/>
        <v>0</v>
      </c>
      <c r="AP218" s="136">
        <f t="shared" si="30"/>
        <v>0</v>
      </c>
      <c r="AQ218" s="136">
        <f t="shared" si="30"/>
        <v>0</v>
      </c>
      <c r="AR218" s="136">
        <f t="shared" si="30"/>
        <v>0</v>
      </c>
      <c r="AS218" s="136">
        <f t="shared" si="30"/>
        <v>0</v>
      </c>
      <c r="AT218" s="136">
        <f t="shared" si="30"/>
        <v>0</v>
      </c>
      <c r="AU218" s="136">
        <f t="shared" si="30"/>
        <v>0</v>
      </c>
      <c r="AV218" s="136">
        <f t="shared" si="30"/>
        <v>0</v>
      </c>
      <c r="AW218" s="136">
        <f t="shared" si="30"/>
        <v>0</v>
      </c>
      <c r="AX218" s="136">
        <f t="shared" si="30"/>
        <v>0</v>
      </c>
      <c r="AY218" s="136">
        <f t="shared" si="30"/>
        <v>0</v>
      </c>
      <c r="AZ218" s="136">
        <f t="shared" si="30"/>
        <v>0</v>
      </c>
      <c r="BA218" s="136">
        <f t="shared" si="30"/>
        <v>0</v>
      </c>
      <c r="BB218" s="136">
        <f t="shared" si="30"/>
        <v>0</v>
      </c>
      <c r="BC218" s="136">
        <f t="shared" si="30"/>
        <v>0</v>
      </c>
      <c r="BD218" s="136">
        <f t="shared" si="30"/>
        <v>0</v>
      </c>
      <c r="BE218" s="136">
        <f t="shared" si="30"/>
        <v>0</v>
      </c>
      <c r="BF218" s="136">
        <f t="shared" si="30"/>
        <v>0</v>
      </c>
      <c r="BG218" s="136">
        <f t="shared" si="30"/>
        <v>0</v>
      </c>
      <c r="BH218" s="136">
        <f t="shared" si="30"/>
        <v>0</v>
      </c>
      <c r="BI218" s="136">
        <f t="shared" si="30"/>
        <v>0</v>
      </c>
      <c r="BJ218" s="136">
        <f t="shared" si="30"/>
        <v>0</v>
      </c>
      <c r="BK218" s="136">
        <f t="shared" si="30"/>
        <v>0</v>
      </c>
      <c r="BL218" s="136">
        <f t="shared" si="30"/>
        <v>0</v>
      </c>
      <c r="BM218" s="136">
        <f t="shared" si="30"/>
        <v>0</v>
      </c>
      <c r="BN218" s="136">
        <f t="shared" si="30"/>
        <v>0</v>
      </c>
      <c r="BO218" s="136">
        <f t="shared" si="30"/>
        <v>0</v>
      </c>
      <c r="BP218" s="136">
        <f t="shared" si="30"/>
        <v>0</v>
      </c>
      <c r="BQ218" s="136">
        <f t="shared" si="30"/>
        <v>0</v>
      </c>
      <c r="BR218" s="136">
        <f t="shared" si="30"/>
        <v>0</v>
      </c>
      <c r="BS218" s="136">
        <f t="shared" si="30"/>
        <v>0</v>
      </c>
      <c r="BT218" s="136">
        <f t="shared" si="30"/>
        <v>0</v>
      </c>
      <c r="BU218" s="136">
        <f t="shared" si="30"/>
        <v>0</v>
      </c>
      <c r="BV218" s="136">
        <f t="shared" si="30"/>
        <v>0</v>
      </c>
      <c r="BW218" s="136">
        <f t="shared" si="30"/>
        <v>0</v>
      </c>
      <c r="BX218" s="136">
        <f t="shared" si="30"/>
        <v>0</v>
      </c>
      <c r="BY218" s="136">
        <f t="shared" si="30"/>
        <v>0</v>
      </c>
      <c r="BZ218" s="136">
        <f t="shared" si="30"/>
        <v>0</v>
      </c>
      <c r="CA218" s="136">
        <f t="shared" si="30"/>
        <v>0</v>
      </c>
      <c r="CB218" s="136">
        <f t="shared" si="30"/>
        <v>0</v>
      </c>
      <c r="CC218" s="136">
        <f t="shared" si="30"/>
        <v>0</v>
      </c>
      <c r="CD218" s="136">
        <f t="shared" si="30"/>
        <v>0</v>
      </c>
      <c r="CE218" s="136">
        <f t="shared" si="30"/>
        <v>0</v>
      </c>
      <c r="CF218" s="136">
        <f t="shared" si="30"/>
        <v>0</v>
      </c>
      <c r="CG218" s="136">
        <f t="shared" si="30"/>
        <v>0</v>
      </c>
      <c r="CH218" s="136">
        <f t="shared" si="30"/>
        <v>0</v>
      </c>
      <c r="CI218" s="136">
        <f t="shared" si="30"/>
        <v>0</v>
      </c>
      <c r="CJ218" s="136">
        <f t="shared" si="30"/>
        <v>0</v>
      </c>
      <c r="CK218" s="136">
        <f t="shared" si="30"/>
        <v>0</v>
      </c>
      <c r="CL218" s="136">
        <f t="shared" si="30"/>
        <v>0</v>
      </c>
      <c r="CM218" s="136">
        <f t="shared" si="30"/>
        <v>0</v>
      </c>
      <c r="CN218" s="136">
        <f t="shared" si="30"/>
        <v>0</v>
      </c>
      <c r="CO218" s="136">
        <f>SUMPRODUCT(($J$5:$J$204="CLINTON")*(CO$5:CO$204="x"))</f>
        <v>0</v>
      </c>
      <c r="CU218" s="116" t="s">
        <v>174</v>
      </c>
    </row>
    <row r="219" spans="1:99" ht="15">
      <c r="A219" s="140" t="s">
        <v>148</v>
      </c>
      <c r="B219" s="136">
        <f aca="true" t="shared" si="31" ref="B219:I219">SUMPRODUCT(($J$5:$J$204="COLUMBIA")*(B$5:B$204="x"))</f>
        <v>0</v>
      </c>
      <c r="C219" s="136">
        <f t="shared" si="31"/>
        <v>0</v>
      </c>
      <c r="D219" s="136">
        <f t="shared" si="31"/>
        <v>0</v>
      </c>
      <c r="E219" s="136">
        <f t="shared" si="31"/>
        <v>0</v>
      </c>
      <c r="F219" s="136">
        <f t="shared" si="31"/>
        <v>0</v>
      </c>
      <c r="G219" s="136">
        <f t="shared" si="31"/>
        <v>0</v>
      </c>
      <c r="H219" s="136">
        <f t="shared" si="31"/>
        <v>0</v>
      </c>
      <c r="I219" s="136">
        <f t="shared" si="31"/>
        <v>0</v>
      </c>
      <c r="J219" s="136">
        <f t="shared" si="7"/>
        <v>0</v>
      </c>
      <c r="K219" s="136">
        <f aca="true" t="shared" si="32" ref="K219:Q219">SUMPRODUCT(($J$5:$J$204="COLUMBIA")*(K$5:K$204="x"))</f>
        <v>0</v>
      </c>
      <c r="L219" s="136">
        <f t="shared" si="32"/>
        <v>0</v>
      </c>
      <c r="M219" s="136">
        <f t="shared" si="32"/>
        <v>0</v>
      </c>
      <c r="N219" s="136">
        <f t="shared" si="32"/>
        <v>0</v>
      </c>
      <c r="O219" s="136">
        <f t="shared" si="32"/>
        <v>0</v>
      </c>
      <c r="P219" s="136">
        <f t="shared" si="32"/>
        <v>0</v>
      </c>
      <c r="Q219" s="136">
        <f t="shared" si="32"/>
        <v>0</v>
      </c>
      <c r="R219" s="136"/>
      <c r="S219" s="136">
        <f>SUMPRODUCT(($J$5:$J$204="COLUMBIA")*(S$5:S$204="x"))</f>
        <v>0</v>
      </c>
      <c r="T219" s="136">
        <f>SUMPRODUCT(($J$5:$J$204="COLUMBIA")*(T$5:T$204="x"))</f>
        <v>0</v>
      </c>
      <c r="U219" s="136">
        <f>SUMPRODUCT(($J$5:$J$204="COLUMBIA")*(U$5:U$204="x"))</f>
        <v>0</v>
      </c>
      <c r="V219" s="136">
        <f>SUMPRODUCT(($J$5:$J$204="COLUMBIA")*(V$5:V$204="x"))</f>
        <v>0</v>
      </c>
      <c r="W219" s="136">
        <f>SUMPRODUCT(($J$5:$J$204="COLUMBIA")*(W$5:W$204="x"))</f>
        <v>0</v>
      </c>
      <c r="X219" s="136">
        <f>SUMIF($J$5:$J$204,"=COLUMBIA",X$5:X$204)</f>
        <v>0</v>
      </c>
      <c r="Y219" s="136">
        <f>SUMPRODUCT(($J$5:$J$204="COLUMBIA")*(Y$5:Y$204="x"))</f>
        <v>0</v>
      </c>
      <c r="Z219" s="136">
        <f>SUMPRODUCT(($J$5:$J$204="COLUMBIA")*(Z$5:Z$204="x"))</f>
        <v>0</v>
      </c>
      <c r="AA219" s="136">
        <f>SUMPRODUCT(($J$5:$J$204="COLUMBIA")*(AA$5:AA$204="x"))</f>
        <v>0</v>
      </c>
      <c r="AB219" s="136">
        <f>SUMPRODUCT(($J$5:$J$204="COLUMBIA")*(AB$5:AB$204="x"))</f>
        <v>0</v>
      </c>
      <c r="AC219" s="136">
        <f aca="true" t="shared" si="33" ref="AC219:CN219">SUMPRODUCT(($J$5:$J$204="COLUMBIA")*(AC$5:AC$204="x"))</f>
        <v>0</v>
      </c>
      <c r="AD219" s="136">
        <f t="shared" si="33"/>
        <v>0</v>
      </c>
      <c r="AE219" s="136">
        <f t="shared" si="33"/>
        <v>0</v>
      </c>
      <c r="AF219" s="136">
        <f t="shared" si="33"/>
        <v>0</v>
      </c>
      <c r="AG219" s="136">
        <f t="shared" si="33"/>
        <v>0</v>
      </c>
      <c r="AH219" s="136">
        <f t="shared" si="33"/>
        <v>0</v>
      </c>
      <c r="AI219" s="136">
        <f t="shared" si="33"/>
        <v>0</v>
      </c>
      <c r="AJ219" s="136">
        <f t="shared" si="33"/>
        <v>0</v>
      </c>
      <c r="AK219" s="136">
        <f t="shared" si="33"/>
        <v>0</v>
      </c>
      <c r="AL219" s="136">
        <f t="shared" si="33"/>
        <v>0</v>
      </c>
      <c r="AM219" s="136">
        <f t="shared" si="33"/>
        <v>0</v>
      </c>
      <c r="AN219" s="136">
        <f t="shared" si="33"/>
        <v>0</v>
      </c>
      <c r="AO219" s="136">
        <f t="shared" si="33"/>
        <v>0</v>
      </c>
      <c r="AP219" s="136">
        <f t="shared" si="33"/>
        <v>0</v>
      </c>
      <c r="AQ219" s="136">
        <f t="shared" si="33"/>
        <v>0</v>
      </c>
      <c r="AR219" s="136">
        <f t="shared" si="33"/>
        <v>0</v>
      </c>
      <c r="AS219" s="136">
        <f t="shared" si="33"/>
        <v>0</v>
      </c>
      <c r="AT219" s="136">
        <f t="shared" si="33"/>
        <v>0</v>
      </c>
      <c r="AU219" s="136">
        <f t="shared" si="33"/>
        <v>0</v>
      </c>
      <c r="AV219" s="136">
        <f t="shared" si="33"/>
        <v>0</v>
      </c>
      <c r="AW219" s="136">
        <f t="shared" si="33"/>
        <v>0</v>
      </c>
      <c r="AX219" s="136">
        <f t="shared" si="33"/>
        <v>0</v>
      </c>
      <c r="AY219" s="136">
        <f t="shared" si="33"/>
        <v>0</v>
      </c>
      <c r="AZ219" s="136">
        <f t="shared" si="33"/>
        <v>0</v>
      </c>
      <c r="BA219" s="136">
        <f t="shared" si="33"/>
        <v>0</v>
      </c>
      <c r="BB219" s="136">
        <f t="shared" si="33"/>
        <v>0</v>
      </c>
      <c r="BC219" s="136">
        <f t="shared" si="33"/>
        <v>0</v>
      </c>
      <c r="BD219" s="136">
        <f t="shared" si="33"/>
        <v>0</v>
      </c>
      <c r="BE219" s="136">
        <f t="shared" si="33"/>
        <v>0</v>
      </c>
      <c r="BF219" s="136">
        <f t="shared" si="33"/>
        <v>0</v>
      </c>
      <c r="BG219" s="136">
        <f t="shared" si="33"/>
        <v>0</v>
      </c>
      <c r="BH219" s="136">
        <f t="shared" si="33"/>
        <v>0</v>
      </c>
      <c r="BI219" s="136">
        <f t="shared" si="33"/>
        <v>0</v>
      </c>
      <c r="BJ219" s="136">
        <f t="shared" si="33"/>
        <v>0</v>
      </c>
      <c r="BK219" s="136">
        <f t="shared" si="33"/>
        <v>0</v>
      </c>
      <c r="BL219" s="136">
        <f t="shared" si="33"/>
        <v>0</v>
      </c>
      <c r="BM219" s="136">
        <f t="shared" si="33"/>
        <v>0</v>
      </c>
      <c r="BN219" s="136">
        <f t="shared" si="33"/>
        <v>0</v>
      </c>
      <c r="BO219" s="136">
        <f t="shared" si="33"/>
        <v>0</v>
      </c>
      <c r="BP219" s="136">
        <f t="shared" si="33"/>
        <v>0</v>
      </c>
      <c r="BQ219" s="136">
        <f t="shared" si="33"/>
        <v>0</v>
      </c>
      <c r="BR219" s="136">
        <f t="shared" si="33"/>
        <v>0</v>
      </c>
      <c r="BS219" s="136">
        <f t="shared" si="33"/>
        <v>0</v>
      </c>
      <c r="BT219" s="136">
        <f t="shared" si="33"/>
        <v>0</v>
      </c>
      <c r="BU219" s="136">
        <f t="shared" si="33"/>
        <v>0</v>
      </c>
      <c r="BV219" s="136">
        <f t="shared" si="33"/>
        <v>0</v>
      </c>
      <c r="BW219" s="136">
        <f t="shared" si="33"/>
        <v>0</v>
      </c>
      <c r="BX219" s="136">
        <f t="shared" si="33"/>
        <v>0</v>
      </c>
      <c r="BY219" s="136">
        <f t="shared" si="33"/>
        <v>0</v>
      </c>
      <c r="BZ219" s="136">
        <f t="shared" si="33"/>
        <v>0</v>
      </c>
      <c r="CA219" s="136">
        <f t="shared" si="33"/>
        <v>0</v>
      </c>
      <c r="CB219" s="136">
        <f t="shared" si="33"/>
        <v>0</v>
      </c>
      <c r="CC219" s="136">
        <f t="shared" si="33"/>
        <v>0</v>
      </c>
      <c r="CD219" s="136">
        <f t="shared" si="33"/>
        <v>0</v>
      </c>
      <c r="CE219" s="136">
        <f t="shared" si="33"/>
        <v>0</v>
      </c>
      <c r="CF219" s="136">
        <f t="shared" si="33"/>
        <v>0</v>
      </c>
      <c r="CG219" s="136">
        <f t="shared" si="33"/>
        <v>0</v>
      </c>
      <c r="CH219" s="136">
        <f t="shared" si="33"/>
        <v>0</v>
      </c>
      <c r="CI219" s="136">
        <f t="shared" si="33"/>
        <v>0</v>
      </c>
      <c r="CJ219" s="136">
        <f t="shared" si="33"/>
        <v>0</v>
      </c>
      <c r="CK219" s="136">
        <f t="shared" si="33"/>
        <v>0</v>
      </c>
      <c r="CL219" s="136">
        <f t="shared" si="33"/>
        <v>0</v>
      </c>
      <c r="CM219" s="136">
        <f t="shared" si="33"/>
        <v>0</v>
      </c>
      <c r="CN219" s="136">
        <f t="shared" si="33"/>
        <v>0</v>
      </c>
      <c r="CO219" s="136">
        <f>SUMPRODUCT(($J$5:$J$204="COLUMBIA")*(CO$5:CO$204="x"))</f>
        <v>0</v>
      </c>
      <c r="CU219" s="116" t="s">
        <v>175</v>
      </c>
    </row>
    <row r="220" spans="1:99" ht="15">
      <c r="A220" s="140" t="s">
        <v>149</v>
      </c>
      <c r="B220" s="136">
        <f aca="true" t="shared" si="34" ref="B220:I220">SUMPRODUCT(($J$5:$J$204="CORTLAND")*(B$5:B$204="x"))</f>
        <v>0</v>
      </c>
      <c r="C220" s="136">
        <f t="shared" si="34"/>
        <v>0</v>
      </c>
      <c r="D220" s="136">
        <f t="shared" si="34"/>
        <v>0</v>
      </c>
      <c r="E220" s="136">
        <f t="shared" si="34"/>
        <v>0</v>
      </c>
      <c r="F220" s="136">
        <f t="shared" si="34"/>
        <v>0</v>
      </c>
      <c r="G220" s="136">
        <f t="shared" si="34"/>
        <v>0</v>
      </c>
      <c r="H220" s="136">
        <f t="shared" si="34"/>
        <v>0</v>
      </c>
      <c r="I220" s="136">
        <f t="shared" si="34"/>
        <v>0</v>
      </c>
      <c r="J220" s="136">
        <f t="shared" si="7"/>
        <v>0</v>
      </c>
      <c r="K220" s="136">
        <f aca="true" t="shared" si="35" ref="K220:Q220">SUMPRODUCT(($J$5:$J$204="CORTLAND")*(K$5:K$204="x"))</f>
        <v>0</v>
      </c>
      <c r="L220" s="136">
        <f t="shared" si="35"/>
        <v>0</v>
      </c>
      <c r="M220" s="136">
        <f t="shared" si="35"/>
        <v>0</v>
      </c>
      <c r="N220" s="136">
        <f t="shared" si="35"/>
        <v>0</v>
      </c>
      <c r="O220" s="136">
        <f t="shared" si="35"/>
        <v>0</v>
      </c>
      <c r="P220" s="136">
        <f t="shared" si="35"/>
        <v>0</v>
      </c>
      <c r="Q220" s="136">
        <f t="shared" si="35"/>
        <v>0</v>
      </c>
      <c r="R220" s="136"/>
      <c r="S220" s="136">
        <f>SUMPRODUCT(($J$5:$J$204="CORTLAND")*(S$5:S$204="x"))</f>
        <v>0</v>
      </c>
      <c r="T220" s="136">
        <f>SUMPRODUCT(($J$5:$J$204="CORTLAND")*(T$5:T$204="x"))</f>
        <v>0</v>
      </c>
      <c r="U220" s="136">
        <f>SUMPRODUCT(($J$5:$J$204="CORTLAND")*(U$5:U$204="x"))</f>
        <v>0</v>
      </c>
      <c r="V220" s="136">
        <f>SUMPRODUCT(($J$5:$J$204="CORTLAND")*(V$5:V$204="x"))</f>
        <v>0</v>
      </c>
      <c r="W220" s="136">
        <f>SUMPRODUCT(($J$5:$J$204="CORTLAND")*(W$5:W$204="x"))</f>
        <v>0</v>
      </c>
      <c r="X220" s="136">
        <f>SUMIF($J$5:$J$204,"=CORTLAND",X$5:X$204)</f>
        <v>0</v>
      </c>
      <c r="Y220" s="136">
        <f>SUMPRODUCT(($J$5:$J$204="CORTLAND")*(Y$5:Y$204="x"))</f>
        <v>0</v>
      </c>
      <c r="Z220" s="136">
        <f>SUMPRODUCT(($J$5:$J$204="CORTLAND")*(Z$5:Z$204="x"))</f>
        <v>0</v>
      </c>
      <c r="AA220" s="136">
        <f>SUMPRODUCT(($J$5:$J$204="CORTLAND")*(AA$5:AA$204="x"))</f>
        <v>0</v>
      </c>
      <c r="AB220" s="136">
        <f>SUMPRODUCT(($J$5:$J$204="CORTLAND")*(AB$5:AB$204="x"))</f>
        <v>0</v>
      </c>
      <c r="AC220" s="136">
        <f aca="true" t="shared" si="36" ref="AC220:CN220">SUMPRODUCT(($J$5:$J$204="CORTLAND")*(AC$5:AC$204="x"))</f>
        <v>0</v>
      </c>
      <c r="AD220" s="136">
        <f t="shared" si="36"/>
        <v>0</v>
      </c>
      <c r="AE220" s="136">
        <f t="shared" si="36"/>
        <v>0</v>
      </c>
      <c r="AF220" s="136">
        <f t="shared" si="36"/>
        <v>0</v>
      </c>
      <c r="AG220" s="136">
        <f t="shared" si="36"/>
        <v>0</v>
      </c>
      <c r="AH220" s="136">
        <f t="shared" si="36"/>
        <v>0</v>
      </c>
      <c r="AI220" s="136">
        <f t="shared" si="36"/>
        <v>0</v>
      </c>
      <c r="AJ220" s="136">
        <f t="shared" si="36"/>
        <v>0</v>
      </c>
      <c r="AK220" s="136">
        <f t="shared" si="36"/>
        <v>0</v>
      </c>
      <c r="AL220" s="136">
        <f t="shared" si="36"/>
        <v>0</v>
      </c>
      <c r="AM220" s="136">
        <f t="shared" si="36"/>
        <v>0</v>
      </c>
      <c r="AN220" s="136">
        <f t="shared" si="36"/>
        <v>0</v>
      </c>
      <c r="AO220" s="136">
        <f t="shared" si="36"/>
        <v>0</v>
      </c>
      <c r="AP220" s="136">
        <f t="shared" si="36"/>
        <v>0</v>
      </c>
      <c r="AQ220" s="136">
        <f t="shared" si="36"/>
        <v>0</v>
      </c>
      <c r="AR220" s="136">
        <f t="shared" si="36"/>
        <v>0</v>
      </c>
      <c r="AS220" s="136">
        <f t="shared" si="36"/>
        <v>0</v>
      </c>
      <c r="AT220" s="136">
        <f t="shared" si="36"/>
        <v>0</v>
      </c>
      <c r="AU220" s="136">
        <f t="shared" si="36"/>
        <v>0</v>
      </c>
      <c r="AV220" s="136">
        <f t="shared" si="36"/>
        <v>0</v>
      </c>
      <c r="AW220" s="136">
        <f t="shared" si="36"/>
        <v>0</v>
      </c>
      <c r="AX220" s="136">
        <f t="shared" si="36"/>
        <v>0</v>
      </c>
      <c r="AY220" s="136">
        <f t="shared" si="36"/>
        <v>0</v>
      </c>
      <c r="AZ220" s="136">
        <f t="shared" si="36"/>
        <v>0</v>
      </c>
      <c r="BA220" s="136">
        <f t="shared" si="36"/>
        <v>0</v>
      </c>
      <c r="BB220" s="136">
        <f t="shared" si="36"/>
        <v>0</v>
      </c>
      <c r="BC220" s="136">
        <f t="shared" si="36"/>
        <v>0</v>
      </c>
      <c r="BD220" s="136">
        <f t="shared" si="36"/>
        <v>0</v>
      </c>
      <c r="BE220" s="136">
        <f t="shared" si="36"/>
        <v>0</v>
      </c>
      <c r="BF220" s="136">
        <f t="shared" si="36"/>
        <v>0</v>
      </c>
      <c r="BG220" s="136">
        <f t="shared" si="36"/>
        <v>0</v>
      </c>
      <c r="BH220" s="136">
        <f t="shared" si="36"/>
        <v>0</v>
      </c>
      <c r="BI220" s="136">
        <f t="shared" si="36"/>
        <v>0</v>
      </c>
      <c r="BJ220" s="136">
        <f t="shared" si="36"/>
        <v>0</v>
      </c>
      <c r="BK220" s="136">
        <f t="shared" si="36"/>
        <v>0</v>
      </c>
      <c r="BL220" s="136">
        <f t="shared" si="36"/>
        <v>0</v>
      </c>
      <c r="BM220" s="136">
        <f t="shared" si="36"/>
        <v>0</v>
      </c>
      <c r="BN220" s="136">
        <f t="shared" si="36"/>
        <v>0</v>
      </c>
      <c r="BO220" s="136">
        <f t="shared" si="36"/>
        <v>0</v>
      </c>
      <c r="BP220" s="136">
        <f t="shared" si="36"/>
        <v>0</v>
      </c>
      <c r="BQ220" s="136">
        <f t="shared" si="36"/>
        <v>0</v>
      </c>
      <c r="BR220" s="136">
        <f t="shared" si="36"/>
        <v>0</v>
      </c>
      <c r="BS220" s="136">
        <f t="shared" si="36"/>
        <v>0</v>
      </c>
      <c r="BT220" s="136">
        <f t="shared" si="36"/>
        <v>0</v>
      </c>
      <c r="BU220" s="136">
        <f t="shared" si="36"/>
        <v>0</v>
      </c>
      <c r="BV220" s="136">
        <f t="shared" si="36"/>
        <v>0</v>
      </c>
      <c r="BW220" s="136">
        <f t="shared" si="36"/>
        <v>0</v>
      </c>
      <c r="BX220" s="136">
        <f t="shared" si="36"/>
        <v>0</v>
      </c>
      <c r="BY220" s="136">
        <f t="shared" si="36"/>
        <v>0</v>
      </c>
      <c r="BZ220" s="136">
        <f t="shared" si="36"/>
        <v>0</v>
      </c>
      <c r="CA220" s="136">
        <f t="shared" si="36"/>
        <v>0</v>
      </c>
      <c r="CB220" s="136">
        <f t="shared" si="36"/>
        <v>0</v>
      </c>
      <c r="CC220" s="136">
        <f t="shared" si="36"/>
        <v>0</v>
      </c>
      <c r="CD220" s="136">
        <f t="shared" si="36"/>
        <v>0</v>
      </c>
      <c r="CE220" s="136">
        <f t="shared" si="36"/>
        <v>0</v>
      </c>
      <c r="CF220" s="136">
        <f t="shared" si="36"/>
        <v>0</v>
      </c>
      <c r="CG220" s="136">
        <f t="shared" si="36"/>
        <v>0</v>
      </c>
      <c r="CH220" s="136">
        <f t="shared" si="36"/>
        <v>0</v>
      </c>
      <c r="CI220" s="136">
        <f t="shared" si="36"/>
        <v>0</v>
      </c>
      <c r="CJ220" s="136">
        <f t="shared" si="36"/>
        <v>0</v>
      </c>
      <c r="CK220" s="136">
        <f t="shared" si="36"/>
        <v>0</v>
      </c>
      <c r="CL220" s="136">
        <f t="shared" si="36"/>
        <v>0</v>
      </c>
      <c r="CM220" s="136">
        <f t="shared" si="36"/>
        <v>0</v>
      </c>
      <c r="CN220" s="136">
        <f t="shared" si="36"/>
        <v>0</v>
      </c>
      <c r="CO220" s="136">
        <f>SUMPRODUCT(($J$5:$J$204="CORTLAND")*(CO$5:CO$204="x"))</f>
        <v>0</v>
      </c>
      <c r="CU220" s="116" t="s">
        <v>199</v>
      </c>
    </row>
    <row r="221" spans="1:99" ht="15">
      <c r="A221" s="140" t="s">
        <v>150</v>
      </c>
      <c r="B221" s="136">
        <f aca="true" t="shared" si="37" ref="B221:I221">SUMPRODUCT(($J$5:$J$204="DELAWARE")*(B$5:B$204="x"))</f>
        <v>0</v>
      </c>
      <c r="C221" s="136">
        <f t="shared" si="37"/>
        <v>0</v>
      </c>
      <c r="D221" s="136">
        <f t="shared" si="37"/>
        <v>0</v>
      </c>
      <c r="E221" s="136">
        <f t="shared" si="37"/>
        <v>0</v>
      </c>
      <c r="F221" s="136">
        <f t="shared" si="37"/>
        <v>0</v>
      </c>
      <c r="G221" s="136">
        <f t="shared" si="37"/>
        <v>0</v>
      </c>
      <c r="H221" s="136">
        <f t="shared" si="37"/>
        <v>0</v>
      </c>
      <c r="I221" s="136">
        <f t="shared" si="37"/>
        <v>0</v>
      </c>
      <c r="J221" s="136">
        <f t="shared" si="7"/>
        <v>0</v>
      </c>
      <c r="K221" s="136">
        <f aca="true" t="shared" si="38" ref="K221:Q221">SUMPRODUCT(($J$5:$J$204="DELAWARE")*(K$5:K$204="x"))</f>
        <v>0</v>
      </c>
      <c r="L221" s="136">
        <f t="shared" si="38"/>
        <v>0</v>
      </c>
      <c r="M221" s="136">
        <f t="shared" si="38"/>
        <v>0</v>
      </c>
      <c r="N221" s="136">
        <f t="shared" si="38"/>
        <v>0</v>
      </c>
      <c r="O221" s="136">
        <f t="shared" si="38"/>
        <v>0</v>
      </c>
      <c r="P221" s="136">
        <f t="shared" si="38"/>
        <v>0</v>
      </c>
      <c r="Q221" s="136">
        <f t="shared" si="38"/>
        <v>0</v>
      </c>
      <c r="R221" s="136"/>
      <c r="S221" s="136">
        <f>SUMPRODUCT(($J$5:$J$204="DELAWARE")*(S$5:S$204="x"))</f>
        <v>0</v>
      </c>
      <c r="T221" s="136">
        <f>SUMPRODUCT(($J$5:$J$204="DELAWARE")*(T$5:T$204="x"))</f>
        <v>0</v>
      </c>
      <c r="U221" s="136">
        <f>SUMPRODUCT(($J$5:$J$204="DELAWARE")*(U$5:U$204="x"))</f>
        <v>0</v>
      </c>
      <c r="V221" s="136">
        <f>SUMPRODUCT(($J$5:$J$204="DELAWARE")*(V$5:V$204="x"))</f>
        <v>0</v>
      </c>
      <c r="W221" s="136">
        <f>SUMPRODUCT(($J$5:$J$204="DELAWARE")*(W$5:W$204="x"))</f>
        <v>0</v>
      </c>
      <c r="X221" s="136">
        <f>SUMIF($J$5:$J$204,"=DELAWARE",X$5:X$204)</f>
        <v>0</v>
      </c>
      <c r="Y221" s="136">
        <f>SUMPRODUCT(($J$5:$J$204="DELAWARE")*(Y$5:Y$204="x"))</f>
        <v>0</v>
      </c>
      <c r="Z221" s="136">
        <f>SUMPRODUCT(($J$5:$J$204="DELAWARE")*(Z$5:Z$204="x"))</f>
        <v>0</v>
      </c>
      <c r="AA221" s="136">
        <f>SUMPRODUCT(($J$5:$J$204="DELAWARE")*(AA$5:AA$204="x"))</f>
        <v>0</v>
      </c>
      <c r="AB221" s="136">
        <f>SUMPRODUCT(($J$5:$J$204="DELAWARE")*(AB$5:AB$204="x"))</f>
        <v>0</v>
      </c>
      <c r="AC221" s="136">
        <f aca="true" t="shared" si="39" ref="AC221:CN221">SUMPRODUCT(($J$5:$J$204="DELAWARE")*(AC$5:AC$204="x"))</f>
        <v>0</v>
      </c>
      <c r="AD221" s="136">
        <f t="shared" si="39"/>
        <v>0</v>
      </c>
      <c r="AE221" s="136">
        <f t="shared" si="39"/>
        <v>0</v>
      </c>
      <c r="AF221" s="136">
        <f t="shared" si="39"/>
        <v>0</v>
      </c>
      <c r="AG221" s="136">
        <f t="shared" si="39"/>
        <v>0</v>
      </c>
      <c r="AH221" s="136">
        <f t="shared" si="39"/>
        <v>0</v>
      </c>
      <c r="AI221" s="136">
        <f t="shared" si="39"/>
        <v>0</v>
      </c>
      <c r="AJ221" s="136">
        <f t="shared" si="39"/>
        <v>0</v>
      </c>
      <c r="AK221" s="136">
        <f t="shared" si="39"/>
        <v>0</v>
      </c>
      <c r="AL221" s="136">
        <f t="shared" si="39"/>
        <v>0</v>
      </c>
      <c r="AM221" s="136">
        <f t="shared" si="39"/>
        <v>0</v>
      </c>
      <c r="AN221" s="136">
        <f t="shared" si="39"/>
        <v>0</v>
      </c>
      <c r="AO221" s="136">
        <f t="shared" si="39"/>
        <v>0</v>
      </c>
      <c r="AP221" s="136">
        <f t="shared" si="39"/>
        <v>0</v>
      </c>
      <c r="AQ221" s="136">
        <f t="shared" si="39"/>
        <v>0</v>
      </c>
      <c r="AR221" s="136">
        <f t="shared" si="39"/>
        <v>0</v>
      </c>
      <c r="AS221" s="136">
        <f t="shared" si="39"/>
        <v>0</v>
      </c>
      <c r="AT221" s="136">
        <f t="shared" si="39"/>
        <v>0</v>
      </c>
      <c r="AU221" s="136">
        <f t="shared" si="39"/>
        <v>0</v>
      </c>
      <c r="AV221" s="136">
        <f t="shared" si="39"/>
        <v>0</v>
      </c>
      <c r="AW221" s="136">
        <f t="shared" si="39"/>
        <v>0</v>
      </c>
      <c r="AX221" s="136">
        <f t="shared" si="39"/>
        <v>0</v>
      </c>
      <c r="AY221" s="136">
        <f t="shared" si="39"/>
        <v>0</v>
      </c>
      <c r="AZ221" s="136">
        <f t="shared" si="39"/>
        <v>0</v>
      </c>
      <c r="BA221" s="136">
        <f t="shared" si="39"/>
        <v>0</v>
      </c>
      <c r="BB221" s="136">
        <f t="shared" si="39"/>
        <v>0</v>
      </c>
      <c r="BC221" s="136">
        <f t="shared" si="39"/>
        <v>0</v>
      </c>
      <c r="BD221" s="136">
        <f t="shared" si="39"/>
        <v>0</v>
      </c>
      <c r="BE221" s="136">
        <f t="shared" si="39"/>
        <v>0</v>
      </c>
      <c r="BF221" s="136">
        <f t="shared" si="39"/>
        <v>0</v>
      </c>
      <c r="BG221" s="136">
        <f t="shared" si="39"/>
        <v>0</v>
      </c>
      <c r="BH221" s="136">
        <f t="shared" si="39"/>
        <v>0</v>
      </c>
      <c r="BI221" s="136">
        <f t="shared" si="39"/>
        <v>0</v>
      </c>
      <c r="BJ221" s="136">
        <f t="shared" si="39"/>
        <v>0</v>
      </c>
      <c r="BK221" s="136">
        <f t="shared" si="39"/>
        <v>0</v>
      </c>
      <c r="BL221" s="136">
        <f t="shared" si="39"/>
        <v>0</v>
      </c>
      <c r="BM221" s="136">
        <f t="shared" si="39"/>
        <v>0</v>
      </c>
      <c r="BN221" s="136">
        <f t="shared" si="39"/>
        <v>0</v>
      </c>
      <c r="BO221" s="136">
        <f t="shared" si="39"/>
        <v>0</v>
      </c>
      <c r="BP221" s="136">
        <f t="shared" si="39"/>
        <v>0</v>
      </c>
      <c r="BQ221" s="136">
        <f t="shared" si="39"/>
        <v>0</v>
      </c>
      <c r="BR221" s="136">
        <f t="shared" si="39"/>
        <v>0</v>
      </c>
      <c r="BS221" s="136">
        <f t="shared" si="39"/>
        <v>0</v>
      </c>
      <c r="BT221" s="136">
        <f t="shared" si="39"/>
        <v>0</v>
      </c>
      <c r="BU221" s="136">
        <f t="shared" si="39"/>
        <v>0</v>
      </c>
      <c r="BV221" s="136">
        <f t="shared" si="39"/>
        <v>0</v>
      </c>
      <c r="BW221" s="136">
        <f t="shared" si="39"/>
        <v>0</v>
      </c>
      <c r="BX221" s="136">
        <f t="shared" si="39"/>
        <v>0</v>
      </c>
      <c r="BY221" s="136">
        <f t="shared" si="39"/>
        <v>0</v>
      </c>
      <c r="BZ221" s="136">
        <f t="shared" si="39"/>
        <v>0</v>
      </c>
      <c r="CA221" s="136">
        <f t="shared" si="39"/>
        <v>0</v>
      </c>
      <c r="CB221" s="136">
        <f t="shared" si="39"/>
        <v>0</v>
      </c>
      <c r="CC221" s="136">
        <f t="shared" si="39"/>
        <v>0</v>
      </c>
      <c r="CD221" s="136">
        <f t="shared" si="39"/>
        <v>0</v>
      </c>
      <c r="CE221" s="136">
        <f t="shared" si="39"/>
        <v>0</v>
      </c>
      <c r="CF221" s="136">
        <f t="shared" si="39"/>
        <v>0</v>
      </c>
      <c r="CG221" s="136">
        <f t="shared" si="39"/>
        <v>0</v>
      </c>
      <c r="CH221" s="136">
        <f t="shared" si="39"/>
        <v>0</v>
      </c>
      <c r="CI221" s="136">
        <f t="shared" si="39"/>
        <v>0</v>
      </c>
      <c r="CJ221" s="136">
        <f t="shared" si="39"/>
        <v>0</v>
      </c>
      <c r="CK221" s="136">
        <f t="shared" si="39"/>
        <v>0</v>
      </c>
      <c r="CL221" s="136">
        <f t="shared" si="39"/>
        <v>0</v>
      </c>
      <c r="CM221" s="136">
        <f t="shared" si="39"/>
        <v>0</v>
      </c>
      <c r="CN221" s="136">
        <f t="shared" si="39"/>
        <v>0</v>
      </c>
      <c r="CO221" s="136">
        <f>SUMPRODUCT(($J$5:$J$204="DELAWARE")*(CO$5:CO$204="x"))</f>
        <v>0</v>
      </c>
      <c r="CU221" s="116" t="s">
        <v>176</v>
      </c>
    </row>
    <row r="222" spans="1:99" ht="15">
      <c r="A222" s="140" t="s">
        <v>151</v>
      </c>
      <c r="B222" s="136">
        <f aca="true" t="shared" si="40" ref="B222:I222">SUMPRODUCT(($J$5:$J$204="DUTCHESS")*(B$5:B$204="x"))</f>
        <v>0</v>
      </c>
      <c r="C222" s="136">
        <f t="shared" si="40"/>
        <v>0</v>
      </c>
      <c r="D222" s="136">
        <f t="shared" si="40"/>
        <v>0</v>
      </c>
      <c r="E222" s="136">
        <f t="shared" si="40"/>
        <v>0</v>
      </c>
      <c r="F222" s="136">
        <f t="shared" si="40"/>
        <v>0</v>
      </c>
      <c r="G222" s="136">
        <f t="shared" si="40"/>
        <v>0</v>
      </c>
      <c r="H222" s="136">
        <f t="shared" si="40"/>
        <v>0</v>
      </c>
      <c r="I222" s="136">
        <f t="shared" si="40"/>
        <v>0</v>
      </c>
      <c r="J222" s="136">
        <f t="shared" si="7"/>
        <v>0</v>
      </c>
      <c r="K222" s="136">
        <f aca="true" t="shared" si="41" ref="K222:Q222">SUMPRODUCT(($J$5:$J$204="DUTCHESS")*(K$5:K$204="x"))</f>
        <v>0</v>
      </c>
      <c r="L222" s="136">
        <f t="shared" si="41"/>
        <v>0</v>
      </c>
      <c r="M222" s="136">
        <f t="shared" si="41"/>
        <v>0</v>
      </c>
      <c r="N222" s="136">
        <f t="shared" si="41"/>
        <v>0</v>
      </c>
      <c r="O222" s="136">
        <f t="shared" si="41"/>
        <v>0</v>
      </c>
      <c r="P222" s="136">
        <f t="shared" si="41"/>
        <v>0</v>
      </c>
      <c r="Q222" s="136">
        <f t="shared" si="41"/>
        <v>0</v>
      </c>
      <c r="R222" s="136"/>
      <c r="S222" s="136">
        <f>SUMPRODUCT(($J$5:$J$204="DUTCHESS")*(S$5:S$204="x"))</f>
        <v>0</v>
      </c>
      <c r="T222" s="136">
        <f>SUMPRODUCT(($J$5:$J$204="DUTCHESS")*(T$5:T$204="x"))</f>
        <v>0</v>
      </c>
      <c r="U222" s="136">
        <f>SUMPRODUCT(($J$5:$J$204="DUTCHESS")*(U$5:U$204="x"))</f>
        <v>0</v>
      </c>
      <c r="V222" s="136">
        <f>SUMPRODUCT(($J$5:$J$204="DUTCHESS")*(V$5:V$204="x"))</f>
        <v>0</v>
      </c>
      <c r="W222" s="136">
        <f>SUMPRODUCT(($J$5:$J$204="DUTCHESS")*(W$5:W$204="x"))</f>
        <v>0</v>
      </c>
      <c r="X222" s="136">
        <f>SUMIF($J$5:$J$204,"=DUTCHESS",X$5:X$204)</f>
        <v>0</v>
      </c>
      <c r="Y222" s="136">
        <f>SUMPRODUCT(($J$5:$J$204="DUTCHESS")*(Y$5:Y$204="x"))</f>
        <v>0</v>
      </c>
      <c r="Z222" s="136">
        <f>SUMPRODUCT(($J$5:$J$204="DUTCHESS")*(Z$5:Z$204="x"))</f>
        <v>0</v>
      </c>
      <c r="AA222" s="136">
        <f>SUMPRODUCT(($J$5:$J$204="DUTCHESS")*(AA$5:AA$204="x"))</f>
        <v>0</v>
      </c>
      <c r="AB222" s="136">
        <f>SUMPRODUCT(($J$5:$J$204="DUTCHESS")*(AB$5:AB$204="x"))</f>
        <v>0</v>
      </c>
      <c r="AC222" s="136">
        <f aca="true" t="shared" si="42" ref="AC222:CN222">SUMPRODUCT(($J$5:$J$204="DUTCHESS")*(AC$5:AC$204="x"))</f>
        <v>0</v>
      </c>
      <c r="AD222" s="136">
        <f t="shared" si="42"/>
        <v>0</v>
      </c>
      <c r="AE222" s="136">
        <f t="shared" si="42"/>
        <v>0</v>
      </c>
      <c r="AF222" s="136">
        <f t="shared" si="42"/>
        <v>0</v>
      </c>
      <c r="AG222" s="136">
        <f t="shared" si="42"/>
        <v>0</v>
      </c>
      <c r="AH222" s="136">
        <f t="shared" si="42"/>
        <v>0</v>
      </c>
      <c r="AI222" s="136">
        <f t="shared" si="42"/>
        <v>0</v>
      </c>
      <c r="AJ222" s="136">
        <f t="shared" si="42"/>
        <v>0</v>
      </c>
      <c r="AK222" s="136">
        <f t="shared" si="42"/>
        <v>0</v>
      </c>
      <c r="AL222" s="136">
        <f t="shared" si="42"/>
        <v>0</v>
      </c>
      <c r="AM222" s="136">
        <f t="shared" si="42"/>
        <v>0</v>
      </c>
      <c r="AN222" s="136">
        <f t="shared" si="42"/>
        <v>0</v>
      </c>
      <c r="AO222" s="136">
        <f t="shared" si="42"/>
        <v>0</v>
      </c>
      <c r="AP222" s="136">
        <f t="shared" si="42"/>
        <v>0</v>
      </c>
      <c r="AQ222" s="136">
        <f t="shared" si="42"/>
        <v>0</v>
      </c>
      <c r="AR222" s="136">
        <f t="shared" si="42"/>
        <v>0</v>
      </c>
      <c r="AS222" s="136">
        <f t="shared" si="42"/>
        <v>0</v>
      </c>
      <c r="AT222" s="136">
        <f t="shared" si="42"/>
        <v>0</v>
      </c>
      <c r="AU222" s="136">
        <f t="shared" si="42"/>
        <v>0</v>
      </c>
      <c r="AV222" s="136">
        <f t="shared" si="42"/>
        <v>0</v>
      </c>
      <c r="AW222" s="136">
        <f t="shared" si="42"/>
        <v>0</v>
      </c>
      <c r="AX222" s="136">
        <f t="shared" si="42"/>
        <v>0</v>
      </c>
      <c r="AY222" s="136">
        <f t="shared" si="42"/>
        <v>0</v>
      </c>
      <c r="AZ222" s="136">
        <f t="shared" si="42"/>
        <v>0</v>
      </c>
      <c r="BA222" s="136">
        <f t="shared" si="42"/>
        <v>0</v>
      </c>
      <c r="BB222" s="136">
        <f t="shared" si="42"/>
        <v>0</v>
      </c>
      <c r="BC222" s="136">
        <f t="shared" si="42"/>
        <v>0</v>
      </c>
      <c r="BD222" s="136">
        <f t="shared" si="42"/>
        <v>0</v>
      </c>
      <c r="BE222" s="136">
        <f t="shared" si="42"/>
        <v>0</v>
      </c>
      <c r="BF222" s="136">
        <f t="shared" si="42"/>
        <v>0</v>
      </c>
      <c r="BG222" s="136">
        <f t="shared" si="42"/>
        <v>0</v>
      </c>
      <c r="BH222" s="136">
        <f t="shared" si="42"/>
        <v>0</v>
      </c>
      <c r="BI222" s="136">
        <f t="shared" si="42"/>
        <v>0</v>
      </c>
      <c r="BJ222" s="136">
        <f t="shared" si="42"/>
        <v>0</v>
      </c>
      <c r="BK222" s="136">
        <f t="shared" si="42"/>
        <v>0</v>
      </c>
      <c r="BL222" s="136">
        <f t="shared" si="42"/>
        <v>0</v>
      </c>
      <c r="BM222" s="136">
        <f t="shared" si="42"/>
        <v>0</v>
      </c>
      <c r="BN222" s="136">
        <f t="shared" si="42"/>
        <v>0</v>
      </c>
      <c r="BO222" s="136">
        <f t="shared" si="42"/>
        <v>0</v>
      </c>
      <c r="BP222" s="136">
        <f t="shared" si="42"/>
        <v>0</v>
      </c>
      <c r="BQ222" s="136">
        <f t="shared" si="42"/>
        <v>0</v>
      </c>
      <c r="BR222" s="136">
        <f t="shared" si="42"/>
        <v>0</v>
      </c>
      <c r="BS222" s="136">
        <f t="shared" si="42"/>
        <v>0</v>
      </c>
      <c r="BT222" s="136">
        <f t="shared" si="42"/>
        <v>0</v>
      </c>
      <c r="BU222" s="136">
        <f t="shared" si="42"/>
        <v>0</v>
      </c>
      <c r="BV222" s="136">
        <f t="shared" si="42"/>
        <v>0</v>
      </c>
      <c r="BW222" s="136">
        <f t="shared" si="42"/>
        <v>0</v>
      </c>
      <c r="BX222" s="136">
        <f t="shared" si="42"/>
        <v>0</v>
      </c>
      <c r="BY222" s="136">
        <f t="shared" si="42"/>
        <v>0</v>
      </c>
      <c r="BZ222" s="136">
        <f t="shared" si="42"/>
        <v>0</v>
      </c>
      <c r="CA222" s="136">
        <f t="shared" si="42"/>
        <v>0</v>
      </c>
      <c r="CB222" s="136">
        <f t="shared" si="42"/>
        <v>0</v>
      </c>
      <c r="CC222" s="136">
        <f t="shared" si="42"/>
        <v>0</v>
      </c>
      <c r="CD222" s="136">
        <f t="shared" si="42"/>
        <v>0</v>
      </c>
      <c r="CE222" s="136">
        <f t="shared" si="42"/>
        <v>0</v>
      </c>
      <c r="CF222" s="136">
        <f t="shared" si="42"/>
        <v>0</v>
      </c>
      <c r="CG222" s="136">
        <f t="shared" si="42"/>
        <v>0</v>
      </c>
      <c r="CH222" s="136">
        <f t="shared" si="42"/>
        <v>0</v>
      </c>
      <c r="CI222" s="136">
        <f t="shared" si="42"/>
        <v>0</v>
      </c>
      <c r="CJ222" s="136">
        <f t="shared" si="42"/>
        <v>0</v>
      </c>
      <c r="CK222" s="136">
        <f t="shared" si="42"/>
        <v>0</v>
      </c>
      <c r="CL222" s="136">
        <f t="shared" si="42"/>
        <v>0</v>
      </c>
      <c r="CM222" s="136">
        <f t="shared" si="42"/>
        <v>0</v>
      </c>
      <c r="CN222" s="136">
        <f t="shared" si="42"/>
        <v>0</v>
      </c>
      <c r="CO222" s="136">
        <f>SUMPRODUCT(($J$5:$J$204="DUTCHESS")*(CO$5:CO$204="x"))</f>
        <v>0</v>
      </c>
      <c r="CU222" s="116" t="s">
        <v>200</v>
      </c>
    </row>
    <row r="223" spans="1:99" ht="15">
      <c r="A223" s="140" t="s">
        <v>152</v>
      </c>
      <c r="B223" s="136">
        <f aca="true" t="shared" si="43" ref="B223:I223">SUMPRODUCT(($J$5:$J$204="ERIE")*(B$5:B$204="x"))</f>
        <v>0</v>
      </c>
      <c r="C223" s="136">
        <f t="shared" si="43"/>
        <v>0</v>
      </c>
      <c r="D223" s="136">
        <f t="shared" si="43"/>
        <v>0</v>
      </c>
      <c r="E223" s="136">
        <f t="shared" si="43"/>
        <v>0</v>
      </c>
      <c r="F223" s="136">
        <f t="shared" si="43"/>
        <v>0</v>
      </c>
      <c r="G223" s="136">
        <f t="shared" si="43"/>
        <v>0</v>
      </c>
      <c r="H223" s="136">
        <f t="shared" si="43"/>
        <v>0</v>
      </c>
      <c r="I223" s="136">
        <f t="shared" si="43"/>
        <v>0</v>
      </c>
      <c r="J223" s="136">
        <f t="shared" si="7"/>
        <v>0</v>
      </c>
      <c r="K223" s="136">
        <f aca="true" t="shared" si="44" ref="K223:Q223">SUMPRODUCT(($J$5:$J$204="ERIE")*(K$5:K$204="x"))</f>
        <v>0</v>
      </c>
      <c r="L223" s="136">
        <f t="shared" si="44"/>
        <v>0</v>
      </c>
      <c r="M223" s="136">
        <f t="shared" si="44"/>
        <v>0</v>
      </c>
      <c r="N223" s="136">
        <f t="shared" si="44"/>
        <v>0</v>
      </c>
      <c r="O223" s="136">
        <f t="shared" si="44"/>
        <v>0</v>
      </c>
      <c r="P223" s="136">
        <f t="shared" si="44"/>
        <v>0</v>
      </c>
      <c r="Q223" s="136">
        <f t="shared" si="44"/>
        <v>0</v>
      </c>
      <c r="R223" s="136"/>
      <c r="S223" s="136">
        <f>SUMPRODUCT(($J$5:$J$204="ERIE")*(S$5:S$204="x"))</f>
        <v>0</v>
      </c>
      <c r="T223" s="136">
        <f>SUMPRODUCT(($J$5:$J$204="ERIE")*(T$5:T$204="x"))</f>
        <v>0</v>
      </c>
      <c r="U223" s="136">
        <f>SUMPRODUCT(($J$5:$J$204="ERIE")*(U$5:U$204="x"))</f>
        <v>0</v>
      </c>
      <c r="V223" s="136">
        <f>SUMPRODUCT(($J$5:$J$204="ERIE")*(V$5:V$204="x"))</f>
        <v>0</v>
      </c>
      <c r="W223" s="136">
        <f>SUMPRODUCT(($J$5:$J$204="ERIE")*(W$5:W$204="x"))</f>
        <v>0</v>
      </c>
      <c r="X223" s="136">
        <f>SUMIF($J$5:$J$204,"=ERIE",X$5:X$204)</f>
        <v>0</v>
      </c>
      <c r="Y223" s="136">
        <f>SUMPRODUCT(($J$5:$J$204="ERIE")*(Y$5:Y$204="x"))</f>
        <v>0</v>
      </c>
      <c r="Z223" s="136">
        <f>SUMPRODUCT(($J$5:$J$204="ERIE")*(Z$5:Z$204="x"))</f>
        <v>0</v>
      </c>
      <c r="AA223" s="136">
        <f>SUMPRODUCT(($J$5:$J$204="ERIE")*(AA$5:AA$204="x"))</f>
        <v>0</v>
      </c>
      <c r="AB223" s="136">
        <f>SUMPRODUCT(($J$5:$J$204="ERIE")*(AB$5:AB$204="x"))</f>
        <v>0</v>
      </c>
      <c r="AC223" s="136">
        <f aca="true" t="shared" si="45" ref="AC223:CN223">SUMPRODUCT(($J$5:$J$204="ERIE")*(AC$5:AC$204="x"))</f>
        <v>0</v>
      </c>
      <c r="AD223" s="136">
        <f t="shared" si="45"/>
        <v>0</v>
      </c>
      <c r="AE223" s="136">
        <f t="shared" si="45"/>
        <v>0</v>
      </c>
      <c r="AF223" s="136">
        <f t="shared" si="45"/>
        <v>0</v>
      </c>
      <c r="AG223" s="136">
        <f t="shared" si="45"/>
        <v>0</v>
      </c>
      <c r="AH223" s="136">
        <f t="shared" si="45"/>
        <v>0</v>
      </c>
      <c r="AI223" s="136">
        <f t="shared" si="45"/>
        <v>0</v>
      </c>
      <c r="AJ223" s="136">
        <f t="shared" si="45"/>
        <v>0</v>
      </c>
      <c r="AK223" s="136">
        <f t="shared" si="45"/>
        <v>0</v>
      </c>
      <c r="AL223" s="136">
        <f t="shared" si="45"/>
        <v>0</v>
      </c>
      <c r="AM223" s="136">
        <f t="shared" si="45"/>
        <v>0</v>
      </c>
      <c r="AN223" s="136">
        <f t="shared" si="45"/>
        <v>0</v>
      </c>
      <c r="AO223" s="136">
        <f t="shared" si="45"/>
        <v>0</v>
      </c>
      <c r="AP223" s="136">
        <f t="shared" si="45"/>
        <v>0</v>
      </c>
      <c r="AQ223" s="136">
        <f t="shared" si="45"/>
        <v>0</v>
      </c>
      <c r="AR223" s="136">
        <f t="shared" si="45"/>
        <v>0</v>
      </c>
      <c r="AS223" s="136">
        <f t="shared" si="45"/>
        <v>0</v>
      </c>
      <c r="AT223" s="136">
        <f t="shared" si="45"/>
        <v>0</v>
      </c>
      <c r="AU223" s="136">
        <f t="shared" si="45"/>
        <v>0</v>
      </c>
      <c r="AV223" s="136">
        <f t="shared" si="45"/>
        <v>0</v>
      </c>
      <c r="AW223" s="136">
        <f t="shared" si="45"/>
        <v>0</v>
      </c>
      <c r="AX223" s="136">
        <f t="shared" si="45"/>
        <v>0</v>
      </c>
      <c r="AY223" s="136">
        <f t="shared" si="45"/>
        <v>0</v>
      </c>
      <c r="AZ223" s="136">
        <f t="shared" si="45"/>
        <v>0</v>
      </c>
      <c r="BA223" s="136">
        <f t="shared" si="45"/>
        <v>0</v>
      </c>
      <c r="BB223" s="136">
        <f t="shared" si="45"/>
        <v>0</v>
      </c>
      <c r="BC223" s="136">
        <f t="shared" si="45"/>
        <v>0</v>
      </c>
      <c r="BD223" s="136">
        <f t="shared" si="45"/>
        <v>0</v>
      </c>
      <c r="BE223" s="136">
        <f t="shared" si="45"/>
        <v>0</v>
      </c>
      <c r="BF223" s="136">
        <f t="shared" si="45"/>
        <v>0</v>
      </c>
      <c r="BG223" s="136">
        <f t="shared" si="45"/>
        <v>0</v>
      </c>
      <c r="BH223" s="136">
        <f t="shared" si="45"/>
        <v>0</v>
      </c>
      <c r="BI223" s="136">
        <f t="shared" si="45"/>
        <v>0</v>
      </c>
      <c r="BJ223" s="136">
        <f t="shared" si="45"/>
        <v>0</v>
      </c>
      <c r="BK223" s="136">
        <f t="shared" si="45"/>
        <v>0</v>
      </c>
      <c r="BL223" s="136">
        <f t="shared" si="45"/>
        <v>0</v>
      </c>
      <c r="BM223" s="136">
        <f t="shared" si="45"/>
        <v>0</v>
      </c>
      <c r="BN223" s="136">
        <f t="shared" si="45"/>
        <v>0</v>
      </c>
      <c r="BO223" s="136">
        <f t="shared" si="45"/>
        <v>0</v>
      </c>
      <c r="BP223" s="136">
        <f t="shared" si="45"/>
        <v>0</v>
      </c>
      <c r="BQ223" s="136">
        <f t="shared" si="45"/>
        <v>0</v>
      </c>
      <c r="BR223" s="136">
        <f t="shared" si="45"/>
        <v>0</v>
      </c>
      <c r="BS223" s="136">
        <f t="shared" si="45"/>
        <v>0</v>
      </c>
      <c r="BT223" s="136">
        <f t="shared" si="45"/>
        <v>0</v>
      </c>
      <c r="BU223" s="136">
        <f t="shared" si="45"/>
        <v>0</v>
      </c>
      <c r="BV223" s="136">
        <f t="shared" si="45"/>
        <v>0</v>
      </c>
      <c r="BW223" s="136">
        <f t="shared" si="45"/>
        <v>0</v>
      </c>
      <c r="BX223" s="136">
        <f t="shared" si="45"/>
        <v>0</v>
      </c>
      <c r="BY223" s="136">
        <f t="shared" si="45"/>
        <v>0</v>
      </c>
      <c r="BZ223" s="136">
        <f t="shared" si="45"/>
        <v>0</v>
      </c>
      <c r="CA223" s="136">
        <f t="shared" si="45"/>
        <v>0</v>
      </c>
      <c r="CB223" s="136">
        <f t="shared" si="45"/>
        <v>0</v>
      </c>
      <c r="CC223" s="136">
        <f t="shared" si="45"/>
        <v>0</v>
      </c>
      <c r="CD223" s="136">
        <f t="shared" si="45"/>
        <v>0</v>
      </c>
      <c r="CE223" s="136">
        <f t="shared" si="45"/>
        <v>0</v>
      </c>
      <c r="CF223" s="136">
        <f t="shared" si="45"/>
        <v>0</v>
      </c>
      <c r="CG223" s="136">
        <f t="shared" si="45"/>
        <v>0</v>
      </c>
      <c r="CH223" s="136">
        <f t="shared" si="45"/>
        <v>0</v>
      </c>
      <c r="CI223" s="136">
        <f t="shared" si="45"/>
        <v>0</v>
      </c>
      <c r="CJ223" s="136">
        <f t="shared" si="45"/>
        <v>0</v>
      </c>
      <c r="CK223" s="136">
        <f t="shared" si="45"/>
        <v>0</v>
      </c>
      <c r="CL223" s="136">
        <f t="shared" si="45"/>
        <v>0</v>
      </c>
      <c r="CM223" s="136">
        <f t="shared" si="45"/>
        <v>0</v>
      </c>
      <c r="CN223" s="136">
        <f t="shared" si="45"/>
        <v>0</v>
      </c>
      <c r="CO223" s="136">
        <f>SUMPRODUCT(($J$5:$J$204="ERIE")*(CO$5:CO$204="x"))</f>
        <v>0</v>
      </c>
      <c r="CU223" s="116" t="s">
        <v>177</v>
      </c>
    </row>
    <row r="224" spans="1:99" ht="15">
      <c r="A224" s="140" t="s">
        <v>153</v>
      </c>
      <c r="B224" s="136">
        <f aca="true" t="shared" si="46" ref="B224:I224">SUMPRODUCT(($J$5:$J$204="ESSEX")*(B$5:B$204="x"))</f>
        <v>0</v>
      </c>
      <c r="C224" s="136">
        <f t="shared" si="46"/>
        <v>0</v>
      </c>
      <c r="D224" s="136">
        <f t="shared" si="46"/>
        <v>0</v>
      </c>
      <c r="E224" s="136">
        <f t="shared" si="46"/>
        <v>0</v>
      </c>
      <c r="F224" s="136">
        <f t="shared" si="46"/>
        <v>0</v>
      </c>
      <c r="G224" s="136">
        <f t="shared" si="46"/>
        <v>0</v>
      </c>
      <c r="H224" s="136">
        <f t="shared" si="46"/>
        <v>0</v>
      </c>
      <c r="I224" s="136">
        <f t="shared" si="46"/>
        <v>0</v>
      </c>
      <c r="J224" s="136">
        <f t="shared" si="7"/>
        <v>0</v>
      </c>
      <c r="K224" s="136">
        <f aca="true" t="shared" si="47" ref="K224:Q224">SUMPRODUCT(($J$5:$J$204="ESSEX")*(K$5:K$204="x"))</f>
        <v>0</v>
      </c>
      <c r="L224" s="136">
        <f t="shared" si="47"/>
        <v>0</v>
      </c>
      <c r="M224" s="136">
        <f t="shared" si="47"/>
        <v>0</v>
      </c>
      <c r="N224" s="136">
        <f t="shared" si="47"/>
        <v>0</v>
      </c>
      <c r="O224" s="136">
        <f t="shared" si="47"/>
        <v>0</v>
      </c>
      <c r="P224" s="136">
        <f t="shared" si="47"/>
        <v>0</v>
      </c>
      <c r="Q224" s="136">
        <f t="shared" si="47"/>
        <v>0</v>
      </c>
      <c r="R224" s="136"/>
      <c r="S224" s="136">
        <f>SUMPRODUCT(($J$5:$J$204="ESSEX")*(S$5:S$204="x"))</f>
        <v>0</v>
      </c>
      <c r="T224" s="136">
        <f>SUMPRODUCT(($J$5:$J$204="ESSEX")*(T$5:T$204="x"))</f>
        <v>0</v>
      </c>
      <c r="U224" s="136">
        <f>SUMPRODUCT(($J$5:$J$204="ESSEX")*(U$5:U$204="x"))</f>
        <v>0</v>
      </c>
      <c r="V224" s="136">
        <f>SUMPRODUCT(($J$5:$J$204="ESSEX")*(V$5:V$204="x"))</f>
        <v>0</v>
      </c>
      <c r="W224" s="136">
        <f>SUMPRODUCT(($J$5:$J$204="ESSEX")*(W$5:W$204="x"))</f>
        <v>0</v>
      </c>
      <c r="X224" s="136">
        <f>SUMIF($J$5:$J$204,"=ESSEX",X$5:X$204)</f>
        <v>0</v>
      </c>
      <c r="Y224" s="136">
        <f>SUMPRODUCT(($J$5:$J$204="ESSEX")*(Y$5:Y$204="x"))</f>
        <v>0</v>
      </c>
      <c r="Z224" s="136">
        <f>SUMPRODUCT(($J$5:$J$204="ESSEX")*(Z$5:Z$204="x"))</f>
        <v>0</v>
      </c>
      <c r="AA224" s="136">
        <f>SUMPRODUCT(($J$5:$J$204="ESSEX")*(AA$5:AA$204="x"))</f>
        <v>0</v>
      </c>
      <c r="AB224" s="136">
        <f>SUMPRODUCT(($J$5:$J$204="ESSEX")*(AB$5:AB$204="x"))</f>
        <v>0</v>
      </c>
      <c r="AC224" s="136">
        <f aca="true" t="shared" si="48" ref="AC224:CN224">SUMPRODUCT(($J$5:$J$204="ESSEX")*(AC$5:AC$204="x"))</f>
        <v>0</v>
      </c>
      <c r="AD224" s="136">
        <f t="shared" si="48"/>
        <v>0</v>
      </c>
      <c r="AE224" s="136">
        <f t="shared" si="48"/>
        <v>0</v>
      </c>
      <c r="AF224" s="136">
        <f t="shared" si="48"/>
        <v>0</v>
      </c>
      <c r="AG224" s="136">
        <f t="shared" si="48"/>
        <v>0</v>
      </c>
      <c r="AH224" s="136">
        <f t="shared" si="48"/>
        <v>0</v>
      </c>
      <c r="AI224" s="136">
        <f t="shared" si="48"/>
        <v>0</v>
      </c>
      <c r="AJ224" s="136">
        <f t="shared" si="48"/>
        <v>0</v>
      </c>
      <c r="AK224" s="136">
        <f t="shared" si="48"/>
        <v>0</v>
      </c>
      <c r="AL224" s="136">
        <f t="shared" si="48"/>
        <v>0</v>
      </c>
      <c r="AM224" s="136">
        <f t="shared" si="48"/>
        <v>0</v>
      </c>
      <c r="AN224" s="136">
        <f t="shared" si="48"/>
        <v>0</v>
      </c>
      <c r="AO224" s="136">
        <f t="shared" si="48"/>
        <v>0</v>
      </c>
      <c r="AP224" s="136">
        <f t="shared" si="48"/>
        <v>0</v>
      </c>
      <c r="AQ224" s="136">
        <f t="shared" si="48"/>
        <v>0</v>
      </c>
      <c r="AR224" s="136">
        <f t="shared" si="48"/>
        <v>0</v>
      </c>
      <c r="AS224" s="136">
        <f t="shared" si="48"/>
        <v>0</v>
      </c>
      <c r="AT224" s="136">
        <f t="shared" si="48"/>
        <v>0</v>
      </c>
      <c r="AU224" s="136">
        <f t="shared" si="48"/>
        <v>0</v>
      </c>
      <c r="AV224" s="136">
        <f t="shared" si="48"/>
        <v>0</v>
      </c>
      <c r="AW224" s="136">
        <f t="shared" si="48"/>
        <v>0</v>
      </c>
      <c r="AX224" s="136">
        <f t="shared" si="48"/>
        <v>0</v>
      </c>
      <c r="AY224" s="136">
        <f t="shared" si="48"/>
        <v>0</v>
      </c>
      <c r="AZ224" s="136">
        <f t="shared" si="48"/>
        <v>0</v>
      </c>
      <c r="BA224" s="136">
        <f t="shared" si="48"/>
        <v>0</v>
      </c>
      <c r="BB224" s="136">
        <f t="shared" si="48"/>
        <v>0</v>
      </c>
      <c r="BC224" s="136">
        <f t="shared" si="48"/>
        <v>0</v>
      </c>
      <c r="BD224" s="136">
        <f t="shared" si="48"/>
        <v>0</v>
      </c>
      <c r="BE224" s="136">
        <f t="shared" si="48"/>
        <v>0</v>
      </c>
      <c r="BF224" s="136">
        <f t="shared" si="48"/>
        <v>0</v>
      </c>
      <c r="BG224" s="136">
        <f t="shared" si="48"/>
        <v>0</v>
      </c>
      <c r="BH224" s="136">
        <f t="shared" si="48"/>
        <v>0</v>
      </c>
      <c r="BI224" s="136">
        <f t="shared" si="48"/>
        <v>0</v>
      </c>
      <c r="BJ224" s="136">
        <f t="shared" si="48"/>
        <v>0</v>
      </c>
      <c r="BK224" s="136">
        <f t="shared" si="48"/>
        <v>0</v>
      </c>
      <c r="BL224" s="136">
        <f t="shared" si="48"/>
        <v>0</v>
      </c>
      <c r="BM224" s="136">
        <f t="shared" si="48"/>
        <v>0</v>
      </c>
      <c r="BN224" s="136">
        <f t="shared" si="48"/>
        <v>0</v>
      </c>
      <c r="BO224" s="136">
        <f t="shared" si="48"/>
        <v>0</v>
      </c>
      <c r="BP224" s="136">
        <f t="shared" si="48"/>
        <v>0</v>
      </c>
      <c r="BQ224" s="136">
        <f t="shared" si="48"/>
        <v>0</v>
      </c>
      <c r="BR224" s="136">
        <f t="shared" si="48"/>
        <v>0</v>
      </c>
      <c r="BS224" s="136">
        <f t="shared" si="48"/>
        <v>0</v>
      </c>
      <c r="BT224" s="136">
        <f t="shared" si="48"/>
        <v>0</v>
      </c>
      <c r="BU224" s="136">
        <f t="shared" si="48"/>
        <v>0</v>
      </c>
      <c r="BV224" s="136">
        <f t="shared" si="48"/>
        <v>0</v>
      </c>
      <c r="BW224" s="136">
        <f t="shared" si="48"/>
        <v>0</v>
      </c>
      <c r="BX224" s="136">
        <f t="shared" si="48"/>
        <v>0</v>
      </c>
      <c r="BY224" s="136">
        <f t="shared" si="48"/>
        <v>0</v>
      </c>
      <c r="BZ224" s="136">
        <f t="shared" si="48"/>
        <v>0</v>
      </c>
      <c r="CA224" s="136">
        <f t="shared" si="48"/>
        <v>0</v>
      </c>
      <c r="CB224" s="136">
        <f t="shared" si="48"/>
        <v>0</v>
      </c>
      <c r="CC224" s="136">
        <f t="shared" si="48"/>
        <v>0</v>
      </c>
      <c r="CD224" s="136">
        <f t="shared" si="48"/>
        <v>0</v>
      </c>
      <c r="CE224" s="136">
        <f t="shared" si="48"/>
        <v>0</v>
      </c>
      <c r="CF224" s="136">
        <f t="shared" si="48"/>
        <v>0</v>
      </c>
      <c r="CG224" s="136">
        <f t="shared" si="48"/>
        <v>0</v>
      </c>
      <c r="CH224" s="136">
        <f t="shared" si="48"/>
        <v>0</v>
      </c>
      <c r="CI224" s="136">
        <f t="shared" si="48"/>
        <v>0</v>
      </c>
      <c r="CJ224" s="136">
        <f t="shared" si="48"/>
        <v>0</v>
      </c>
      <c r="CK224" s="136">
        <f t="shared" si="48"/>
        <v>0</v>
      </c>
      <c r="CL224" s="136">
        <f t="shared" si="48"/>
        <v>0</v>
      </c>
      <c r="CM224" s="136">
        <f t="shared" si="48"/>
        <v>0</v>
      </c>
      <c r="CN224" s="136">
        <f t="shared" si="48"/>
        <v>0</v>
      </c>
      <c r="CO224" s="136">
        <f>SUMPRODUCT(($J$5:$J$204="ESSEX")*(CO$5:CO$204="x"))</f>
        <v>0</v>
      </c>
      <c r="CU224" s="116" t="s">
        <v>178</v>
      </c>
    </row>
    <row r="225" spans="1:99" ht="15">
      <c r="A225" s="140" t="s">
        <v>154</v>
      </c>
      <c r="B225" s="136">
        <f aca="true" t="shared" si="49" ref="B225:I225">SUMPRODUCT(($J$5:$J$204="FRANKLIN")*(B$5:B$204="x"))</f>
        <v>0</v>
      </c>
      <c r="C225" s="136">
        <f t="shared" si="49"/>
        <v>0</v>
      </c>
      <c r="D225" s="136">
        <f t="shared" si="49"/>
        <v>0</v>
      </c>
      <c r="E225" s="136">
        <f t="shared" si="49"/>
        <v>0</v>
      </c>
      <c r="F225" s="136">
        <f t="shared" si="49"/>
        <v>0</v>
      </c>
      <c r="G225" s="136">
        <f t="shared" si="49"/>
        <v>0</v>
      </c>
      <c r="H225" s="136">
        <f t="shared" si="49"/>
        <v>0</v>
      </c>
      <c r="I225" s="136">
        <f t="shared" si="49"/>
        <v>0</v>
      </c>
      <c r="J225" s="136">
        <f t="shared" si="7"/>
        <v>0</v>
      </c>
      <c r="K225" s="136">
        <f aca="true" t="shared" si="50" ref="K225:Q225">SUMPRODUCT(($J$5:$J$204="FRANKLIN")*(K$5:K$204="x"))</f>
        <v>0</v>
      </c>
      <c r="L225" s="136">
        <f t="shared" si="50"/>
        <v>0</v>
      </c>
      <c r="M225" s="136">
        <f t="shared" si="50"/>
        <v>0</v>
      </c>
      <c r="N225" s="136">
        <f t="shared" si="50"/>
        <v>0</v>
      </c>
      <c r="O225" s="136">
        <f t="shared" si="50"/>
        <v>0</v>
      </c>
      <c r="P225" s="136">
        <f t="shared" si="50"/>
        <v>0</v>
      </c>
      <c r="Q225" s="136">
        <f t="shared" si="50"/>
        <v>0</v>
      </c>
      <c r="R225" s="136"/>
      <c r="S225" s="136">
        <f>SUMPRODUCT(($J$5:$J$204="FRANKLIN")*(S$5:S$204="x"))</f>
        <v>0</v>
      </c>
      <c r="T225" s="136">
        <f>SUMPRODUCT(($J$5:$J$204="FRANKLIN")*(T$5:T$204="x"))</f>
        <v>0</v>
      </c>
      <c r="U225" s="136">
        <f>SUMPRODUCT(($J$5:$J$204="FRANKLIN")*(U$5:U$204="x"))</f>
        <v>0</v>
      </c>
      <c r="V225" s="136">
        <f>SUMPRODUCT(($J$5:$J$204="FRANKLIN")*(V$5:V$204="x"))</f>
        <v>0</v>
      </c>
      <c r="W225" s="136">
        <f>SUMPRODUCT(($J$5:$J$204="FRANKLIN")*(W$5:W$204="x"))</f>
        <v>0</v>
      </c>
      <c r="X225" s="136">
        <f>SUMIF($J$5:$J$204,"=FRANKLIN",X$5:X$204)</f>
        <v>0</v>
      </c>
      <c r="Y225" s="136">
        <f>SUMPRODUCT(($J$5:$J$204="FRANKLIN")*(Y$5:Y$204="x"))</f>
        <v>0</v>
      </c>
      <c r="Z225" s="136">
        <f>SUMPRODUCT(($J$5:$J$204="FRANKLIN")*(Z$5:Z$204="x"))</f>
        <v>0</v>
      </c>
      <c r="AA225" s="136">
        <f>SUMPRODUCT(($J$5:$J$204="FRANKLIN")*(AA$5:AA$204="x"))</f>
        <v>0</v>
      </c>
      <c r="AB225" s="136">
        <f>SUMPRODUCT(($J$5:$J$204="FRANKLIN")*(AB$5:AB$204="x"))</f>
        <v>0</v>
      </c>
      <c r="AC225" s="136">
        <f aca="true" t="shared" si="51" ref="AC225:CN225">SUMPRODUCT(($J$5:$J$204="FRANKLIN")*(AC$5:AC$204="x"))</f>
        <v>0</v>
      </c>
      <c r="AD225" s="136">
        <f t="shared" si="51"/>
        <v>0</v>
      </c>
      <c r="AE225" s="136">
        <f t="shared" si="51"/>
        <v>0</v>
      </c>
      <c r="AF225" s="136">
        <f t="shared" si="51"/>
        <v>0</v>
      </c>
      <c r="AG225" s="136">
        <f t="shared" si="51"/>
        <v>0</v>
      </c>
      <c r="AH225" s="136">
        <f t="shared" si="51"/>
        <v>0</v>
      </c>
      <c r="AI225" s="136">
        <f t="shared" si="51"/>
        <v>0</v>
      </c>
      <c r="AJ225" s="136">
        <f t="shared" si="51"/>
        <v>0</v>
      </c>
      <c r="AK225" s="136">
        <f t="shared" si="51"/>
        <v>0</v>
      </c>
      <c r="AL225" s="136">
        <f t="shared" si="51"/>
        <v>0</v>
      </c>
      <c r="AM225" s="136">
        <f t="shared" si="51"/>
        <v>0</v>
      </c>
      <c r="AN225" s="136">
        <f t="shared" si="51"/>
        <v>0</v>
      </c>
      <c r="AO225" s="136">
        <f t="shared" si="51"/>
        <v>0</v>
      </c>
      <c r="AP225" s="136">
        <f t="shared" si="51"/>
        <v>0</v>
      </c>
      <c r="AQ225" s="136">
        <f t="shared" si="51"/>
        <v>0</v>
      </c>
      <c r="AR225" s="136">
        <f t="shared" si="51"/>
        <v>0</v>
      </c>
      <c r="AS225" s="136">
        <f t="shared" si="51"/>
        <v>0</v>
      </c>
      <c r="AT225" s="136">
        <f t="shared" si="51"/>
        <v>0</v>
      </c>
      <c r="AU225" s="136">
        <f t="shared" si="51"/>
        <v>0</v>
      </c>
      <c r="AV225" s="136">
        <f t="shared" si="51"/>
        <v>0</v>
      </c>
      <c r="AW225" s="136">
        <f t="shared" si="51"/>
        <v>0</v>
      </c>
      <c r="AX225" s="136">
        <f t="shared" si="51"/>
        <v>0</v>
      </c>
      <c r="AY225" s="136">
        <f t="shared" si="51"/>
        <v>0</v>
      </c>
      <c r="AZ225" s="136">
        <f t="shared" si="51"/>
        <v>0</v>
      </c>
      <c r="BA225" s="136">
        <f t="shared" si="51"/>
        <v>0</v>
      </c>
      <c r="BB225" s="136">
        <f t="shared" si="51"/>
        <v>0</v>
      </c>
      <c r="BC225" s="136">
        <f t="shared" si="51"/>
        <v>0</v>
      </c>
      <c r="BD225" s="136">
        <f t="shared" si="51"/>
        <v>0</v>
      </c>
      <c r="BE225" s="136">
        <f t="shared" si="51"/>
        <v>0</v>
      </c>
      <c r="BF225" s="136">
        <f t="shared" si="51"/>
        <v>0</v>
      </c>
      <c r="BG225" s="136">
        <f t="shared" si="51"/>
        <v>0</v>
      </c>
      <c r="BH225" s="136">
        <f t="shared" si="51"/>
        <v>0</v>
      </c>
      <c r="BI225" s="136">
        <f t="shared" si="51"/>
        <v>0</v>
      </c>
      <c r="BJ225" s="136">
        <f t="shared" si="51"/>
        <v>0</v>
      </c>
      <c r="BK225" s="136">
        <f t="shared" si="51"/>
        <v>0</v>
      </c>
      <c r="BL225" s="136">
        <f t="shared" si="51"/>
        <v>0</v>
      </c>
      <c r="BM225" s="136">
        <f t="shared" si="51"/>
        <v>0</v>
      </c>
      <c r="BN225" s="136">
        <f t="shared" si="51"/>
        <v>0</v>
      </c>
      <c r="BO225" s="136">
        <f t="shared" si="51"/>
        <v>0</v>
      </c>
      <c r="BP225" s="136">
        <f t="shared" si="51"/>
        <v>0</v>
      </c>
      <c r="BQ225" s="136">
        <f t="shared" si="51"/>
        <v>0</v>
      </c>
      <c r="BR225" s="136">
        <f t="shared" si="51"/>
        <v>0</v>
      </c>
      <c r="BS225" s="136">
        <f t="shared" si="51"/>
        <v>0</v>
      </c>
      <c r="BT225" s="136">
        <f t="shared" si="51"/>
        <v>0</v>
      </c>
      <c r="BU225" s="136">
        <f t="shared" si="51"/>
        <v>0</v>
      </c>
      <c r="BV225" s="136">
        <f t="shared" si="51"/>
        <v>0</v>
      </c>
      <c r="BW225" s="136">
        <f t="shared" si="51"/>
        <v>0</v>
      </c>
      <c r="BX225" s="136">
        <f t="shared" si="51"/>
        <v>0</v>
      </c>
      <c r="BY225" s="136">
        <f t="shared" si="51"/>
        <v>0</v>
      </c>
      <c r="BZ225" s="136">
        <f t="shared" si="51"/>
        <v>0</v>
      </c>
      <c r="CA225" s="136">
        <f t="shared" si="51"/>
        <v>0</v>
      </c>
      <c r="CB225" s="136">
        <f t="shared" si="51"/>
        <v>0</v>
      </c>
      <c r="CC225" s="136">
        <f t="shared" si="51"/>
        <v>0</v>
      </c>
      <c r="CD225" s="136">
        <f t="shared" si="51"/>
        <v>0</v>
      </c>
      <c r="CE225" s="136">
        <f t="shared" si="51"/>
        <v>0</v>
      </c>
      <c r="CF225" s="136">
        <f t="shared" si="51"/>
        <v>0</v>
      </c>
      <c r="CG225" s="136">
        <f t="shared" si="51"/>
        <v>0</v>
      </c>
      <c r="CH225" s="136">
        <f t="shared" si="51"/>
        <v>0</v>
      </c>
      <c r="CI225" s="136">
        <f t="shared" si="51"/>
        <v>0</v>
      </c>
      <c r="CJ225" s="136">
        <f t="shared" si="51"/>
        <v>0</v>
      </c>
      <c r="CK225" s="136">
        <f t="shared" si="51"/>
        <v>0</v>
      </c>
      <c r="CL225" s="136">
        <f t="shared" si="51"/>
        <v>0</v>
      </c>
      <c r="CM225" s="136">
        <f t="shared" si="51"/>
        <v>0</v>
      </c>
      <c r="CN225" s="136">
        <f t="shared" si="51"/>
        <v>0</v>
      </c>
      <c r="CO225" s="136">
        <f>SUMPRODUCT(($J$5:$J$204="FRANKLIN")*(CO$5:CO$204="x"))</f>
        <v>0</v>
      </c>
      <c r="CU225" s="116" t="s">
        <v>179</v>
      </c>
    </row>
    <row r="226" spans="1:99" ht="15">
      <c r="A226" s="140" t="s">
        <v>155</v>
      </c>
      <c r="B226" s="136">
        <f aca="true" t="shared" si="52" ref="B226:I226">SUMPRODUCT(($J$5:$J$204="FULTON")*(B$5:B$204="x"))</f>
        <v>0</v>
      </c>
      <c r="C226" s="136">
        <f t="shared" si="52"/>
        <v>0</v>
      </c>
      <c r="D226" s="136">
        <f t="shared" si="52"/>
        <v>0</v>
      </c>
      <c r="E226" s="136">
        <f t="shared" si="52"/>
        <v>0</v>
      </c>
      <c r="F226" s="136">
        <f t="shared" si="52"/>
        <v>0</v>
      </c>
      <c r="G226" s="136">
        <f t="shared" si="52"/>
        <v>0</v>
      </c>
      <c r="H226" s="136">
        <f t="shared" si="52"/>
        <v>0</v>
      </c>
      <c r="I226" s="136">
        <f t="shared" si="52"/>
        <v>0</v>
      </c>
      <c r="J226" s="136">
        <f t="shared" si="7"/>
        <v>0</v>
      </c>
      <c r="K226" s="136">
        <f aca="true" t="shared" si="53" ref="K226:Q226">SUMPRODUCT(($J$5:$J$204="FULTON")*(K$5:K$204="x"))</f>
        <v>0</v>
      </c>
      <c r="L226" s="136">
        <f t="shared" si="53"/>
        <v>0</v>
      </c>
      <c r="M226" s="136">
        <f t="shared" si="53"/>
        <v>0</v>
      </c>
      <c r="N226" s="136">
        <f t="shared" si="53"/>
        <v>0</v>
      </c>
      <c r="O226" s="136">
        <f t="shared" si="53"/>
        <v>0</v>
      </c>
      <c r="P226" s="136">
        <f t="shared" si="53"/>
        <v>0</v>
      </c>
      <c r="Q226" s="136">
        <f t="shared" si="53"/>
        <v>0</v>
      </c>
      <c r="R226" s="136"/>
      <c r="S226" s="136">
        <f>SUMPRODUCT(($J$5:$J$204="FULTON")*(S$5:S$204="x"))</f>
        <v>0</v>
      </c>
      <c r="T226" s="136">
        <f>SUMPRODUCT(($J$5:$J$204="FULTON")*(T$5:T$204="x"))</f>
        <v>0</v>
      </c>
      <c r="U226" s="136">
        <f>SUMPRODUCT(($J$5:$J$204="FULTON")*(U$5:U$204="x"))</f>
        <v>0</v>
      </c>
      <c r="V226" s="136">
        <f>SUMPRODUCT(($J$5:$J$204="FULTON")*(V$5:V$204="x"))</f>
        <v>0</v>
      </c>
      <c r="W226" s="136">
        <f>SUMPRODUCT(($J$5:$J$204="FULTON")*(W$5:W$204="x"))</f>
        <v>0</v>
      </c>
      <c r="X226" s="136">
        <f>SUMIF($J$5:$J$204,"=FULTON",X$5:X$204)</f>
        <v>0</v>
      </c>
      <c r="Y226" s="136">
        <f>SUMPRODUCT(($J$5:$J$204="FULTON")*(Y$5:Y$204="x"))</f>
        <v>0</v>
      </c>
      <c r="Z226" s="136">
        <f>SUMPRODUCT(($J$5:$J$204="FULTON")*(Z$5:Z$204="x"))</f>
        <v>0</v>
      </c>
      <c r="AA226" s="136">
        <f>SUMPRODUCT(($J$5:$J$204="FULTON")*(AA$5:AA$204="x"))</f>
        <v>0</v>
      </c>
      <c r="AB226" s="136">
        <f>SUMPRODUCT(($J$5:$J$204="FULTON")*(AB$5:AB$204="x"))</f>
        <v>0</v>
      </c>
      <c r="AC226" s="136">
        <f aca="true" t="shared" si="54" ref="AC226:CN226">SUMPRODUCT(($J$5:$J$204="FULTON")*(AC$5:AC$204="x"))</f>
        <v>0</v>
      </c>
      <c r="AD226" s="136">
        <f t="shared" si="54"/>
        <v>0</v>
      </c>
      <c r="AE226" s="136">
        <f t="shared" si="54"/>
        <v>0</v>
      </c>
      <c r="AF226" s="136">
        <f t="shared" si="54"/>
        <v>0</v>
      </c>
      <c r="AG226" s="136">
        <f t="shared" si="54"/>
        <v>0</v>
      </c>
      <c r="AH226" s="136">
        <f t="shared" si="54"/>
        <v>0</v>
      </c>
      <c r="AI226" s="136">
        <f t="shared" si="54"/>
        <v>0</v>
      </c>
      <c r="AJ226" s="136">
        <f t="shared" si="54"/>
        <v>0</v>
      </c>
      <c r="AK226" s="136">
        <f t="shared" si="54"/>
        <v>0</v>
      </c>
      <c r="AL226" s="136">
        <f t="shared" si="54"/>
        <v>0</v>
      </c>
      <c r="AM226" s="136">
        <f t="shared" si="54"/>
        <v>0</v>
      </c>
      <c r="AN226" s="136">
        <f t="shared" si="54"/>
        <v>0</v>
      </c>
      <c r="AO226" s="136">
        <f t="shared" si="54"/>
        <v>0</v>
      </c>
      <c r="AP226" s="136">
        <f t="shared" si="54"/>
        <v>0</v>
      </c>
      <c r="AQ226" s="136">
        <f t="shared" si="54"/>
        <v>0</v>
      </c>
      <c r="AR226" s="136">
        <f t="shared" si="54"/>
        <v>0</v>
      </c>
      <c r="AS226" s="136">
        <f t="shared" si="54"/>
        <v>0</v>
      </c>
      <c r="AT226" s="136">
        <f t="shared" si="54"/>
        <v>0</v>
      </c>
      <c r="AU226" s="136">
        <f t="shared" si="54"/>
        <v>0</v>
      </c>
      <c r="AV226" s="136">
        <f t="shared" si="54"/>
        <v>0</v>
      </c>
      <c r="AW226" s="136">
        <f t="shared" si="54"/>
        <v>0</v>
      </c>
      <c r="AX226" s="136">
        <f t="shared" si="54"/>
        <v>0</v>
      </c>
      <c r="AY226" s="136">
        <f t="shared" si="54"/>
        <v>0</v>
      </c>
      <c r="AZ226" s="136">
        <f t="shared" si="54"/>
        <v>0</v>
      </c>
      <c r="BA226" s="136">
        <f t="shared" si="54"/>
        <v>0</v>
      </c>
      <c r="BB226" s="136">
        <f t="shared" si="54"/>
        <v>0</v>
      </c>
      <c r="BC226" s="136">
        <f t="shared" si="54"/>
        <v>0</v>
      </c>
      <c r="BD226" s="136">
        <f t="shared" si="54"/>
        <v>0</v>
      </c>
      <c r="BE226" s="136">
        <f t="shared" si="54"/>
        <v>0</v>
      </c>
      <c r="BF226" s="136">
        <f t="shared" si="54"/>
        <v>0</v>
      </c>
      <c r="BG226" s="136">
        <f t="shared" si="54"/>
        <v>0</v>
      </c>
      <c r="BH226" s="136">
        <f t="shared" si="54"/>
        <v>0</v>
      </c>
      <c r="BI226" s="136">
        <f t="shared" si="54"/>
        <v>0</v>
      </c>
      <c r="BJ226" s="136">
        <f t="shared" si="54"/>
        <v>0</v>
      </c>
      <c r="BK226" s="136">
        <f t="shared" si="54"/>
        <v>0</v>
      </c>
      <c r="BL226" s="136">
        <f t="shared" si="54"/>
        <v>0</v>
      </c>
      <c r="BM226" s="136">
        <f t="shared" si="54"/>
        <v>0</v>
      </c>
      <c r="BN226" s="136">
        <f t="shared" si="54"/>
        <v>0</v>
      </c>
      <c r="BO226" s="136">
        <f t="shared" si="54"/>
        <v>0</v>
      </c>
      <c r="BP226" s="136">
        <f t="shared" si="54"/>
        <v>0</v>
      </c>
      <c r="BQ226" s="136">
        <f t="shared" si="54"/>
        <v>0</v>
      </c>
      <c r="BR226" s="136">
        <f t="shared" si="54"/>
        <v>0</v>
      </c>
      <c r="BS226" s="136">
        <f t="shared" si="54"/>
        <v>0</v>
      </c>
      <c r="BT226" s="136">
        <f t="shared" si="54"/>
        <v>0</v>
      </c>
      <c r="BU226" s="136">
        <f t="shared" si="54"/>
        <v>0</v>
      </c>
      <c r="BV226" s="136">
        <f t="shared" si="54"/>
        <v>0</v>
      </c>
      <c r="BW226" s="136">
        <f t="shared" si="54"/>
        <v>0</v>
      </c>
      <c r="BX226" s="136">
        <f t="shared" si="54"/>
        <v>0</v>
      </c>
      <c r="BY226" s="136">
        <f t="shared" si="54"/>
        <v>0</v>
      </c>
      <c r="BZ226" s="136">
        <f t="shared" si="54"/>
        <v>0</v>
      </c>
      <c r="CA226" s="136">
        <f t="shared" si="54"/>
        <v>0</v>
      </c>
      <c r="CB226" s="136">
        <f t="shared" si="54"/>
        <v>0</v>
      </c>
      <c r="CC226" s="136">
        <f t="shared" si="54"/>
        <v>0</v>
      </c>
      <c r="CD226" s="136">
        <f t="shared" si="54"/>
        <v>0</v>
      </c>
      <c r="CE226" s="136">
        <f t="shared" si="54"/>
        <v>0</v>
      </c>
      <c r="CF226" s="136">
        <f t="shared" si="54"/>
        <v>0</v>
      </c>
      <c r="CG226" s="136">
        <f t="shared" si="54"/>
        <v>0</v>
      </c>
      <c r="CH226" s="136">
        <f t="shared" si="54"/>
        <v>0</v>
      </c>
      <c r="CI226" s="136">
        <f t="shared" si="54"/>
        <v>0</v>
      </c>
      <c r="CJ226" s="136">
        <f t="shared" si="54"/>
        <v>0</v>
      </c>
      <c r="CK226" s="136">
        <f t="shared" si="54"/>
        <v>0</v>
      </c>
      <c r="CL226" s="136">
        <f t="shared" si="54"/>
        <v>0</v>
      </c>
      <c r="CM226" s="136">
        <f t="shared" si="54"/>
        <v>0</v>
      </c>
      <c r="CN226" s="136">
        <f t="shared" si="54"/>
        <v>0</v>
      </c>
      <c r="CO226" s="136">
        <f>SUMPRODUCT(($J$5:$J$204="FULTON")*(CO$5:CO$204="x"))</f>
        <v>0</v>
      </c>
      <c r="CU226" s="116" t="s">
        <v>180</v>
      </c>
    </row>
    <row r="227" spans="1:99" ht="15">
      <c r="A227" s="140" t="s">
        <v>156</v>
      </c>
      <c r="B227" s="136">
        <f aca="true" t="shared" si="55" ref="B227:I227">SUMPRODUCT(($J$5:$J$204="GENESEE")*(B$5:B$204="x"))</f>
        <v>0</v>
      </c>
      <c r="C227" s="136">
        <f t="shared" si="55"/>
        <v>0</v>
      </c>
      <c r="D227" s="136">
        <f t="shared" si="55"/>
        <v>0</v>
      </c>
      <c r="E227" s="136">
        <f t="shared" si="55"/>
        <v>0</v>
      </c>
      <c r="F227" s="136">
        <f t="shared" si="55"/>
        <v>0</v>
      </c>
      <c r="G227" s="136">
        <f t="shared" si="55"/>
        <v>0</v>
      </c>
      <c r="H227" s="136">
        <f t="shared" si="55"/>
        <v>0</v>
      </c>
      <c r="I227" s="136">
        <f t="shared" si="55"/>
        <v>0</v>
      </c>
      <c r="J227" s="136">
        <f t="shared" si="7"/>
        <v>0</v>
      </c>
      <c r="K227" s="136">
        <f aca="true" t="shared" si="56" ref="K227:Q227">SUMPRODUCT(($J$5:$J$204="GENESEE")*(K$5:K$204="x"))</f>
        <v>0</v>
      </c>
      <c r="L227" s="136">
        <f t="shared" si="56"/>
        <v>0</v>
      </c>
      <c r="M227" s="136">
        <f t="shared" si="56"/>
        <v>0</v>
      </c>
      <c r="N227" s="136">
        <f t="shared" si="56"/>
        <v>0</v>
      </c>
      <c r="O227" s="136">
        <f t="shared" si="56"/>
        <v>0</v>
      </c>
      <c r="P227" s="136">
        <f t="shared" si="56"/>
        <v>0</v>
      </c>
      <c r="Q227" s="136">
        <f t="shared" si="56"/>
        <v>0</v>
      </c>
      <c r="R227" s="136"/>
      <c r="S227" s="136">
        <f>SUMPRODUCT(($J$5:$J$204="GENESEE")*(S$5:S$204="x"))</f>
        <v>0</v>
      </c>
      <c r="T227" s="136">
        <f>SUMPRODUCT(($J$5:$J$204="GENESEE")*(T$5:T$204="x"))</f>
        <v>0</v>
      </c>
      <c r="U227" s="136">
        <f>SUMPRODUCT(($J$5:$J$204="GENESEE")*(U$5:U$204="x"))</f>
        <v>0</v>
      </c>
      <c r="V227" s="136">
        <f>SUMPRODUCT(($J$5:$J$204="GENESEE")*(V$5:V$204="x"))</f>
        <v>0</v>
      </c>
      <c r="W227" s="136">
        <f>SUMPRODUCT(($J$5:$J$204="GENESEE")*(W$5:W$204="x"))</f>
        <v>0</v>
      </c>
      <c r="X227" s="136">
        <f>SUMIF($J$5:$J$204,"=GENESEE",X$5:X$204)</f>
        <v>0</v>
      </c>
      <c r="Y227" s="136">
        <f>SUMPRODUCT(($J$5:$J$204="GENESEE")*(Y$5:Y$204="x"))</f>
        <v>0</v>
      </c>
      <c r="Z227" s="136">
        <f>SUMPRODUCT(($J$5:$J$204="GENESEE")*(Z$5:Z$204="x"))</f>
        <v>0</v>
      </c>
      <c r="AA227" s="136">
        <f>SUMPRODUCT(($J$5:$J$204="GENESEE")*(AA$5:AA$204="x"))</f>
        <v>0</v>
      </c>
      <c r="AB227" s="136">
        <f>SUMPRODUCT(($J$5:$J$204="GENESEE")*(AB$5:AB$204="x"))</f>
        <v>0</v>
      </c>
      <c r="AC227" s="136">
        <f aca="true" t="shared" si="57" ref="AC227:CN227">SUMPRODUCT(($J$5:$J$204="GENESEE")*(AC$5:AC$204="x"))</f>
        <v>0</v>
      </c>
      <c r="AD227" s="136">
        <f t="shared" si="57"/>
        <v>0</v>
      </c>
      <c r="AE227" s="136">
        <f t="shared" si="57"/>
        <v>0</v>
      </c>
      <c r="AF227" s="136">
        <f t="shared" si="57"/>
        <v>0</v>
      </c>
      <c r="AG227" s="136">
        <f t="shared" si="57"/>
        <v>0</v>
      </c>
      <c r="AH227" s="136">
        <f t="shared" si="57"/>
        <v>0</v>
      </c>
      <c r="AI227" s="136">
        <f t="shared" si="57"/>
        <v>0</v>
      </c>
      <c r="AJ227" s="136">
        <f t="shared" si="57"/>
        <v>0</v>
      </c>
      <c r="AK227" s="136">
        <f t="shared" si="57"/>
        <v>0</v>
      </c>
      <c r="AL227" s="136">
        <f t="shared" si="57"/>
        <v>0</v>
      </c>
      <c r="AM227" s="136">
        <f t="shared" si="57"/>
        <v>0</v>
      </c>
      <c r="AN227" s="136">
        <f t="shared" si="57"/>
        <v>0</v>
      </c>
      <c r="AO227" s="136">
        <f t="shared" si="57"/>
        <v>0</v>
      </c>
      <c r="AP227" s="136">
        <f t="shared" si="57"/>
        <v>0</v>
      </c>
      <c r="AQ227" s="136">
        <f t="shared" si="57"/>
        <v>0</v>
      </c>
      <c r="AR227" s="136">
        <f t="shared" si="57"/>
        <v>0</v>
      </c>
      <c r="AS227" s="136">
        <f t="shared" si="57"/>
        <v>0</v>
      </c>
      <c r="AT227" s="136">
        <f t="shared" si="57"/>
        <v>0</v>
      </c>
      <c r="AU227" s="136">
        <f t="shared" si="57"/>
        <v>0</v>
      </c>
      <c r="AV227" s="136">
        <f t="shared" si="57"/>
        <v>0</v>
      </c>
      <c r="AW227" s="136">
        <f t="shared" si="57"/>
        <v>0</v>
      </c>
      <c r="AX227" s="136">
        <f t="shared" si="57"/>
        <v>0</v>
      </c>
      <c r="AY227" s="136">
        <f t="shared" si="57"/>
        <v>0</v>
      </c>
      <c r="AZ227" s="136">
        <f t="shared" si="57"/>
        <v>0</v>
      </c>
      <c r="BA227" s="136">
        <f t="shared" si="57"/>
        <v>0</v>
      </c>
      <c r="BB227" s="136">
        <f t="shared" si="57"/>
        <v>0</v>
      </c>
      <c r="BC227" s="136">
        <f t="shared" si="57"/>
        <v>0</v>
      </c>
      <c r="BD227" s="136">
        <f t="shared" si="57"/>
        <v>0</v>
      </c>
      <c r="BE227" s="136">
        <f t="shared" si="57"/>
        <v>0</v>
      </c>
      <c r="BF227" s="136">
        <f t="shared" si="57"/>
        <v>0</v>
      </c>
      <c r="BG227" s="136">
        <f t="shared" si="57"/>
        <v>0</v>
      </c>
      <c r="BH227" s="136">
        <f t="shared" si="57"/>
        <v>0</v>
      </c>
      <c r="BI227" s="136">
        <f t="shared" si="57"/>
        <v>0</v>
      </c>
      <c r="BJ227" s="136">
        <f t="shared" si="57"/>
        <v>0</v>
      </c>
      <c r="BK227" s="136">
        <f t="shared" si="57"/>
        <v>0</v>
      </c>
      <c r="BL227" s="136">
        <f t="shared" si="57"/>
        <v>0</v>
      </c>
      <c r="BM227" s="136">
        <f t="shared" si="57"/>
        <v>0</v>
      </c>
      <c r="BN227" s="136">
        <f t="shared" si="57"/>
        <v>0</v>
      </c>
      <c r="BO227" s="136">
        <f t="shared" si="57"/>
        <v>0</v>
      </c>
      <c r="BP227" s="136">
        <f t="shared" si="57"/>
        <v>0</v>
      </c>
      <c r="BQ227" s="136">
        <f t="shared" si="57"/>
        <v>0</v>
      </c>
      <c r="BR227" s="136">
        <f t="shared" si="57"/>
        <v>0</v>
      </c>
      <c r="BS227" s="136">
        <f t="shared" si="57"/>
        <v>0</v>
      </c>
      <c r="BT227" s="136">
        <f t="shared" si="57"/>
        <v>0</v>
      </c>
      <c r="BU227" s="136">
        <f t="shared" si="57"/>
        <v>0</v>
      </c>
      <c r="BV227" s="136">
        <f t="shared" si="57"/>
        <v>0</v>
      </c>
      <c r="BW227" s="136">
        <f t="shared" si="57"/>
        <v>0</v>
      </c>
      <c r="BX227" s="136">
        <f t="shared" si="57"/>
        <v>0</v>
      </c>
      <c r="BY227" s="136">
        <f t="shared" si="57"/>
        <v>0</v>
      </c>
      <c r="BZ227" s="136">
        <f t="shared" si="57"/>
        <v>0</v>
      </c>
      <c r="CA227" s="136">
        <f t="shared" si="57"/>
        <v>0</v>
      </c>
      <c r="CB227" s="136">
        <f t="shared" si="57"/>
        <v>0</v>
      </c>
      <c r="CC227" s="136">
        <f t="shared" si="57"/>
        <v>0</v>
      </c>
      <c r="CD227" s="136">
        <f t="shared" si="57"/>
        <v>0</v>
      </c>
      <c r="CE227" s="136">
        <f t="shared" si="57"/>
        <v>0</v>
      </c>
      <c r="CF227" s="136">
        <f t="shared" si="57"/>
        <v>0</v>
      </c>
      <c r="CG227" s="136">
        <f t="shared" si="57"/>
        <v>0</v>
      </c>
      <c r="CH227" s="136">
        <f t="shared" si="57"/>
        <v>0</v>
      </c>
      <c r="CI227" s="136">
        <f t="shared" si="57"/>
        <v>0</v>
      </c>
      <c r="CJ227" s="136">
        <f t="shared" si="57"/>
        <v>0</v>
      </c>
      <c r="CK227" s="136">
        <f t="shared" si="57"/>
        <v>0</v>
      </c>
      <c r="CL227" s="136">
        <f t="shared" si="57"/>
        <v>0</v>
      </c>
      <c r="CM227" s="136">
        <f t="shared" si="57"/>
        <v>0</v>
      </c>
      <c r="CN227" s="136">
        <f t="shared" si="57"/>
        <v>0</v>
      </c>
      <c r="CO227" s="136">
        <f>SUMPRODUCT(($J$5:$J$204="GENESEE")*(CO$5:CO$204="x"))</f>
        <v>0</v>
      </c>
      <c r="CU227" s="116" t="s">
        <v>181</v>
      </c>
    </row>
    <row r="228" spans="1:99" ht="15">
      <c r="A228" s="140" t="s">
        <v>157</v>
      </c>
      <c r="B228" s="136">
        <f aca="true" t="shared" si="58" ref="B228:I228">SUMPRODUCT(($J$5:$J$204="GREENE")*(B$5:B$204="x"))</f>
        <v>0</v>
      </c>
      <c r="C228" s="136">
        <f t="shared" si="58"/>
        <v>0</v>
      </c>
      <c r="D228" s="136">
        <f t="shared" si="58"/>
        <v>0</v>
      </c>
      <c r="E228" s="136">
        <f t="shared" si="58"/>
        <v>0</v>
      </c>
      <c r="F228" s="136">
        <f t="shared" si="58"/>
        <v>0</v>
      </c>
      <c r="G228" s="136">
        <f t="shared" si="58"/>
        <v>0</v>
      </c>
      <c r="H228" s="136">
        <f t="shared" si="58"/>
        <v>0</v>
      </c>
      <c r="I228" s="136">
        <f t="shared" si="58"/>
        <v>0</v>
      </c>
      <c r="J228" s="136">
        <f t="shared" si="7"/>
        <v>0</v>
      </c>
      <c r="K228" s="136">
        <f aca="true" t="shared" si="59" ref="K228:Q228">SUMPRODUCT(($J$5:$J$204="GREENE")*(K$5:K$204="x"))</f>
        <v>0</v>
      </c>
      <c r="L228" s="136">
        <f t="shared" si="59"/>
        <v>0</v>
      </c>
      <c r="M228" s="136">
        <f t="shared" si="59"/>
        <v>0</v>
      </c>
      <c r="N228" s="136">
        <f t="shared" si="59"/>
        <v>0</v>
      </c>
      <c r="O228" s="136">
        <f t="shared" si="59"/>
        <v>0</v>
      </c>
      <c r="P228" s="136">
        <f t="shared" si="59"/>
        <v>0</v>
      </c>
      <c r="Q228" s="136">
        <f t="shared" si="59"/>
        <v>0</v>
      </c>
      <c r="R228" s="136"/>
      <c r="S228" s="136">
        <f>SUMPRODUCT(($J$5:$J$204="GREENE")*(S$5:S$204="x"))</f>
        <v>0</v>
      </c>
      <c r="T228" s="136">
        <f>SUMPRODUCT(($J$5:$J$204="GREENE")*(T$5:T$204="x"))</f>
        <v>0</v>
      </c>
      <c r="U228" s="136">
        <f>SUMPRODUCT(($J$5:$J$204="GREENE")*(U$5:U$204="x"))</f>
        <v>0</v>
      </c>
      <c r="V228" s="136">
        <f>SUMPRODUCT(($J$5:$J$204="GREENE")*(V$5:V$204="x"))</f>
        <v>0</v>
      </c>
      <c r="W228" s="136">
        <f>SUMPRODUCT(($J$5:$J$204="GREENE")*(W$5:W$204="x"))</f>
        <v>0</v>
      </c>
      <c r="X228" s="136">
        <f>SUMIF($J$5:$J$204,"=GREENE",X$5:X$204)</f>
        <v>0</v>
      </c>
      <c r="Y228" s="136">
        <f>SUMPRODUCT(($J$5:$J$204="GREENE")*(Y$5:Y$204="x"))</f>
        <v>0</v>
      </c>
      <c r="Z228" s="136">
        <f>SUMPRODUCT(($J$5:$J$204="GREENE")*(Z$5:Z$204="x"))</f>
        <v>0</v>
      </c>
      <c r="AA228" s="136">
        <f>SUMPRODUCT(($J$5:$J$204="GREENE")*(AA$5:AA$204="x"))</f>
        <v>0</v>
      </c>
      <c r="AB228" s="136">
        <f>SUMPRODUCT(($J$5:$J$204="GREENE")*(AB$5:AB$204="x"))</f>
        <v>0</v>
      </c>
      <c r="AC228" s="136">
        <f aca="true" t="shared" si="60" ref="AC228:CN228">SUMPRODUCT(($J$5:$J$204="GREENE")*(AC$5:AC$204="x"))</f>
        <v>0</v>
      </c>
      <c r="AD228" s="136">
        <f t="shared" si="60"/>
        <v>0</v>
      </c>
      <c r="AE228" s="136">
        <f t="shared" si="60"/>
        <v>0</v>
      </c>
      <c r="AF228" s="136">
        <f t="shared" si="60"/>
        <v>0</v>
      </c>
      <c r="AG228" s="136">
        <f t="shared" si="60"/>
        <v>0</v>
      </c>
      <c r="AH228" s="136">
        <f t="shared" si="60"/>
        <v>0</v>
      </c>
      <c r="AI228" s="136">
        <f t="shared" si="60"/>
        <v>0</v>
      </c>
      <c r="AJ228" s="136">
        <f t="shared" si="60"/>
        <v>0</v>
      </c>
      <c r="AK228" s="136">
        <f t="shared" si="60"/>
        <v>0</v>
      </c>
      <c r="AL228" s="136">
        <f t="shared" si="60"/>
        <v>0</v>
      </c>
      <c r="AM228" s="136">
        <f t="shared" si="60"/>
        <v>0</v>
      </c>
      <c r="AN228" s="136">
        <f t="shared" si="60"/>
        <v>0</v>
      </c>
      <c r="AO228" s="136">
        <f t="shared" si="60"/>
        <v>0</v>
      </c>
      <c r="AP228" s="136">
        <f t="shared" si="60"/>
        <v>0</v>
      </c>
      <c r="AQ228" s="136">
        <f t="shared" si="60"/>
        <v>0</v>
      </c>
      <c r="AR228" s="136">
        <f t="shared" si="60"/>
        <v>0</v>
      </c>
      <c r="AS228" s="136">
        <f t="shared" si="60"/>
        <v>0</v>
      </c>
      <c r="AT228" s="136">
        <f t="shared" si="60"/>
        <v>0</v>
      </c>
      <c r="AU228" s="136">
        <f t="shared" si="60"/>
        <v>0</v>
      </c>
      <c r="AV228" s="136">
        <f t="shared" si="60"/>
        <v>0</v>
      </c>
      <c r="AW228" s="136">
        <f t="shared" si="60"/>
        <v>0</v>
      </c>
      <c r="AX228" s="136">
        <f t="shared" si="60"/>
        <v>0</v>
      </c>
      <c r="AY228" s="136">
        <f t="shared" si="60"/>
        <v>0</v>
      </c>
      <c r="AZ228" s="136">
        <f t="shared" si="60"/>
        <v>0</v>
      </c>
      <c r="BA228" s="136">
        <f t="shared" si="60"/>
        <v>0</v>
      </c>
      <c r="BB228" s="136">
        <f t="shared" si="60"/>
        <v>0</v>
      </c>
      <c r="BC228" s="136">
        <f t="shared" si="60"/>
        <v>0</v>
      </c>
      <c r="BD228" s="136">
        <f t="shared" si="60"/>
        <v>0</v>
      </c>
      <c r="BE228" s="136">
        <f t="shared" si="60"/>
        <v>0</v>
      </c>
      <c r="BF228" s="136">
        <f t="shared" si="60"/>
        <v>0</v>
      </c>
      <c r="BG228" s="136">
        <f t="shared" si="60"/>
        <v>0</v>
      </c>
      <c r="BH228" s="136">
        <f t="shared" si="60"/>
        <v>0</v>
      </c>
      <c r="BI228" s="136">
        <f t="shared" si="60"/>
        <v>0</v>
      </c>
      <c r="BJ228" s="136">
        <f t="shared" si="60"/>
        <v>0</v>
      </c>
      <c r="BK228" s="136">
        <f t="shared" si="60"/>
        <v>0</v>
      </c>
      <c r="BL228" s="136">
        <f t="shared" si="60"/>
        <v>0</v>
      </c>
      <c r="BM228" s="136">
        <f t="shared" si="60"/>
        <v>0</v>
      </c>
      <c r="BN228" s="136">
        <f t="shared" si="60"/>
        <v>0</v>
      </c>
      <c r="BO228" s="136">
        <f t="shared" si="60"/>
        <v>0</v>
      </c>
      <c r="BP228" s="136">
        <f t="shared" si="60"/>
        <v>0</v>
      </c>
      <c r="BQ228" s="136">
        <f t="shared" si="60"/>
        <v>0</v>
      </c>
      <c r="BR228" s="136">
        <f t="shared" si="60"/>
        <v>0</v>
      </c>
      <c r="BS228" s="136">
        <f t="shared" si="60"/>
        <v>0</v>
      </c>
      <c r="BT228" s="136">
        <f t="shared" si="60"/>
        <v>0</v>
      </c>
      <c r="BU228" s="136">
        <f t="shared" si="60"/>
        <v>0</v>
      </c>
      <c r="BV228" s="136">
        <f t="shared" si="60"/>
        <v>0</v>
      </c>
      <c r="BW228" s="136">
        <f t="shared" si="60"/>
        <v>0</v>
      </c>
      <c r="BX228" s="136">
        <f t="shared" si="60"/>
        <v>0</v>
      </c>
      <c r="BY228" s="136">
        <f t="shared" si="60"/>
        <v>0</v>
      </c>
      <c r="BZ228" s="136">
        <f t="shared" si="60"/>
        <v>0</v>
      </c>
      <c r="CA228" s="136">
        <f t="shared" si="60"/>
        <v>0</v>
      </c>
      <c r="CB228" s="136">
        <f t="shared" si="60"/>
        <v>0</v>
      </c>
      <c r="CC228" s="136">
        <f t="shared" si="60"/>
        <v>0</v>
      </c>
      <c r="CD228" s="136">
        <f t="shared" si="60"/>
        <v>0</v>
      </c>
      <c r="CE228" s="136">
        <f t="shared" si="60"/>
        <v>0</v>
      </c>
      <c r="CF228" s="136">
        <f t="shared" si="60"/>
        <v>0</v>
      </c>
      <c r="CG228" s="136">
        <f t="shared" si="60"/>
        <v>0</v>
      </c>
      <c r="CH228" s="136">
        <f t="shared" si="60"/>
        <v>0</v>
      </c>
      <c r="CI228" s="136">
        <f t="shared" si="60"/>
        <v>0</v>
      </c>
      <c r="CJ228" s="136">
        <f t="shared" si="60"/>
        <v>0</v>
      </c>
      <c r="CK228" s="136">
        <f t="shared" si="60"/>
        <v>0</v>
      </c>
      <c r="CL228" s="136">
        <f t="shared" si="60"/>
        <v>0</v>
      </c>
      <c r="CM228" s="136">
        <f t="shared" si="60"/>
        <v>0</v>
      </c>
      <c r="CN228" s="136">
        <f t="shared" si="60"/>
        <v>0</v>
      </c>
      <c r="CO228" s="136">
        <f>SUMPRODUCT(($J$5:$J$204="GREENE")*(CO$5:CO$204="x"))</f>
        <v>0</v>
      </c>
      <c r="CU228" s="116" t="s">
        <v>182</v>
      </c>
    </row>
    <row r="229" spans="1:99" ht="15">
      <c r="A229" s="140" t="s">
        <v>158</v>
      </c>
      <c r="B229" s="136">
        <f aca="true" t="shared" si="61" ref="B229:I229">SUMPRODUCT(($J$5:$J$204="HAMILTON")*(B$5:B$204="x"))</f>
        <v>0</v>
      </c>
      <c r="C229" s="136">
        <f t="shared" si="61"/>
        <v>0</v>
      </c>
      <c r="D229" s="136">
        <f t="shared" si="61"/>
        <v>0</v>
      </c>
      <c r="E229" s="136">
        <f t="shared" si="61"/>
        <v>0</v>
      </c>
      <c r="F229" s="136">
        <f t="shared" si="61"/>
        <v>0</v>
      </c>
      <c r="G229" s="136">
        <f t="shared" si="61"/>
        <v>0</v>
      </c>
      <c r="H229" s="136">
        <f t="shared" si="61"/>
        <v>0</v>
      </c>
      <c r="I229" s="136">
        <f t="shared" si="61"/>
        <v>0</v>
      </c>
      <c r="J229" s="136">
        <f t="shared" si="7"/>
        <v>0</v>
      </c>
      <c r="K229" s="136">
        <f aca="true" t="shared" si="62" ref="K229:Q229">SUMPRODUCT(($J$5:$J$204="HAMILTON")*(K$5:K$204="x"))</f>
        <v>0</v>
      </c>
      <c r="L229" s="136">
        <f t="shared" si="62"/>
        <v>0</v>
      </c>
      <c r="M229" s="136">
        <f t="shared" si="62"/>
        <v>0</v>
      </c>
      <c r="N229" s="136">
        <f t="shared" si="62"/>
        <v>0</v>
      </c>
      <c r="O229" s="136">
        <f t="shared" si="62"/>
        <v>0</v>
      </c>
      <c r="P229" s="136">
        <f t="shared" si="62"/>
        <v>0</v>
      </c>
      <c r="Q229" s="136">
        <f t="shared" si="62"/>
        <v>0</v>
      </c>
      <c r="R229" s="136"/>
      <c r="S229" s="136">
        <f>SUMPRODUCT(($J$5:$J$204="HAMILTON")*(S$5:S$204="x"))</f>
        <v>0</v>
      </c>
      <c r="T229" s="136">
        <f>SUMPRODUCT(($J$5:$J$204="HAMILTON")*(T$5:T$204="x"))</f>
        <v>0</v>
      </c>
      <c r="U229" s="136">
        <f>SUMPRODUCT(($J$5:$J$204="HAMILTON")*(U$5:U$204="x"))</f>
        <v>0</v>
      </c>
      <c r="V229" s="136">
        <f>SUMPRODUCT(($J$5:$J$204="HAMILTON")*(V$5:V$204="x"))</f>
        <v>0</v>
      </c>
      <c r="W229" s="136">
        <f>SUMPRODUCT(($J$5:$J$204="HAMILTON")*(W$5:W$204="x"))</f>
        <v>0</v>
      </c>
      <c r="X229" s="136">
        <f>SUMIF($J$5:$J$204,"=HAMILTON",X$5:X$204)</f>
        <v>0</v>
      </c>
      <c r="Y229" s="136">
        <f>SUMPRODUCT(($J$5:$J$204="HAMILTON")*(Y$5:Y$204="x"))</f>
        <v>0</v>
      </c>
      <c r="Z229" s="136">
        <f>SUMPRODUCT(($J$5:$J$204="HAMILTON")*(Z$5:Z$204="x"))</f>
        <v>0</v>
      </c>
      <c r="AA229" s="136">
        <f>SUMPRODUCT(($J$5:$J$204="HAMILTON")*(AA$5:AA$204="x"))</f>
        <v>0</v>
      </c>
      <c r="AB229" s="136">
        <f>SUMPRODUCT(($J$5:$J$204="HAMILTON")*(AB$5:AB$204="x"))</f>
        <v>0</v>
      </c>
      <c r="AC229" s="136">
        <f aca="true" t="shared" si="63" ref="AC229:CN229">SUMPRODUCT(($J$5:$J$204="HAMILTON")*(AC$5:AC$204="x"))</f>
        <v>0</v>
      </c>
      <c r="AD229" s="136">
        <f t="shared" si="63"/>
        <v>0</v>
      </c>
      <c r="AE229" s="136">
        <f t="shared" si="63"/>
        <v>0</v>
      </c>
      <c r="AF229" s="136">
        <f t="shared" si="63"/>
        <v>0</v>
      </c>
      <c r="AG229" s="136">
        <f t="shared" si="63"/>
        <v>0</v>
      </c>
      <c r="AH229" s="136">
        <f t="shared" si="63"/>
        <v>0</v>
      </c>
      <c r="AI229" s="136">
        <f t="shared" si="63"/>
        <v>0</v>
      </c>
      <c r="AJ229" s="136">
        <f t="shared" si="63"/>
        <v>0</v>
      </c>
      <c r="AK229" s="136">
        <f t="shared" si="63"/>
        <v>0</v>
      </c>
      <c r="AL229" s="136">
        <f t="shared" si="63"/>
        <v>0</v>
      </c>
      <c r="AM229" s="136">
        <f t="shared" si="63"/>
        <v>0</v>
      </c>
      <c r="AN229" s="136">
        <f t="shared" si="63"/>
        <v>0</v>
      </c>
      <c r="AO229" s="136">
        <f t="shared" si="63"/>
        <v>0</v>
      </c>
      <c r="AP229" s="136">
        <f t="shared" si="63"/>
        <v>0</v>
      </c>
      <c r="AQ229" s="136">
        <f t="shared" si="63"/>
        <v>0</v>
      </c>
      <c r="AR229" s="136">
        <f t="shared" si="63"/>
        <v>0</v>
      </c>
      <c r="AS229" s="136">
        <f t="shared" si="63"/>
        <v>0</v>
      </c>
      <c r="AT229" s="136">
        <f t="shared" si="63"/>
        <v>0</v>
      </c>
      <c r="AU229" s="136">
        <f t="shared" si="63"/>
        <v>0</v>
      </c>
      <c r="AV229" s="136">
        <f t="shared" si="63"/>
        <v>0</v>
      </c>
      <c r="AW229" s="136">
        <f t="shared" si="63"/>
        <v>0</v>
      </c>
      <c r="AX229" s="136">
        <f t="shared" si="63"/>
        <v>0</v>
      </c>
      <c r="AY229" s="136">
        <f t="shared" si="63"/>
        <v>0</v>
      </c>
      <c r="AZ229" s="136">
        <f t="shared" si="63"/>
        <v>0</v>
      </c>
      <c r="BA229" s="136">
        <f t="shared" si="63"/>
        <v>0</v>
      </c>
      <c r="BB229" s="136">
        <f t="shared" si="63"/>
        <v>0</v>
      </c>
      <c r="BC229" s="136">
        <f t="shared" si="63"/>
        <v>0</v>
      </c>
      <c r="BD229" s="136">
        <f t="shared" si="63"/>
        <v>0</v>
      </c>
      <c r="BE229" s="136">
        <f t="shared" si="63"/>
        <v>0</v>
      </c>
      <c r="BF229" s="136">
        <f t="shared" si="63"/>
        <v>0</v>
      </c>
      <c r="BG229" s="136">
        <f t="shared" si="63"/>
        <v>0</v>
      </c>
      <c r="BH229" s="136">
        <f t="shared" si="63"/>
        <v>0</v>
      </c>
      <c r="BI229" s="136">
        <f t="shared" si="63"/>
        <v>0</v>
      </c>
      <c r="BJ229" s="136">
        <f t="shared" si="63"/>
        <v>0</v>
      </c>
      <c r="BK229" s="136">
        <f t="shared" si="63"/>
        <v>0</v>
      </c>
      <c r="BL229" s="136">
        <f t="shared" si="63"/>
        <v>0</v>
      </c>
      <c r="BM229" s="136">
        <f t="shared" si="63"/>
        <v>0</v>
      </c>
      <c r="BN229" s="136">
        <f t="shared" si="63"/>
        <v>0</v>
      </c>
      <c r="BO229" s="136">
        <f t="shared" si="63"/>
        <v>0</v>
      </c>
      <c r="BP229" s="136">
        <f t="shared" si="63"/>
        <v>0</v>
      </c>
      <c r="BQ229" s="136">
        <f t="shared" si="63"/>
        <v>0</v>
      </c>
      <c r="BR229" s="136">
        <f t="shared" si="63"/>
        <v>0</v>
      </c>
      <c r="BS229" s="136">
        <f t="shared" si="63"/>
        <v>0</v>
      </c>
      <c r="BT229" s="136">
        <f t="shared" si="63"/>
        <v>0</v>
      </c>
      <c r="BU229" s="136">
        <f t="shared" si="63"/>
        <v>0</v>
      </c>
      <c r="BV229" s="136">
        <f t="shared" si="63"/>
        <v>0</v>
      </c>
      <c r="BW229" s="136">
        <f t="shared" si="63"/>
        <v>0</v>
      </c>
      <c r="BX229" s="136">
        <f t="shared" si="63"/>
        <v>0</v>
      </c>
      <c r="BY229" s="136">
        <f t="shared" si="63"/>
        <v>0</v>
      </c>
      <c r="BZ229" s="136">
        <f t="shared" si="63"/>
        <v>0</v>
      </c>
      <c r="CA229" s="136">
        <f t="shared" si="63"/>
        <v>0</v>
      </c>
      <c r="CB229" s="136">
        <f t="shared" si="63"/>
        <v>0</v>
      </c>
      <c r="CC229" s="136">
        <f t="shared" si="63"/>
        <v>0</v>
      </c>
      <c r="CD229" s="136">
        <f t="shared" si="63"/>
        <v>0</v>
      </c>
      <c r="CE229" s="136">
        <f t="shared" si="63"/>
        <v>0</v>
      </c>
      <c r="CF229" s="136">
        <f t="shared" si="63"/>
        <v>0</v>
      </c>
      <c r="CG229" s="136">
        <f t="shared" si="63"/>
        <v>0</v>
      </c>
      <c r="CH229" s="136">
        <f t="shared" si="63"/>
        <v>0</v>
      </c>
      <c r="CI229" s="136">
        <f t="shared" si="63"/>
        <v>0</v>
      </c>
      <c r="CJ229" s="136">
        <f t="shared" si="63"/>
        <v>0</v>
      </c>
      <c r="CK229" s="136">
        <f t="shared" si="63"/>
        <v>0</v>
      </c>
      <c r="CL229" s="136">
        <f t="shared" si="63"/>
        <v>0</v>
      </c>
      <c r="CM229" s="136">
        <f t="shared" si="63"/>
        <v>0</v>
      </c>
      <c r="CN229" s="136">
        <f t="shared" si="63"/>
        <v>0</v>
      </c>
      <c r="CO229" s="136">
        <f>SUMPRODUCT(($J$5:$J$204="HAMILTON")*(CO$5:CO$204="x"))</f>
        <v>0</v>
      </c>
      <c r="CU229" s="116" t="s">
        <v>183</v>
      </c>
    </row>
    <row r="230" spans="1:99" ht="15">
      <c r="A230" s="140" t="s">
        <v>159</v>
      </c>
      <c r="B230" s="136">
        <f aca="true" t="shared" si="64" ref="B230:I230">SUMPRODUCT(($J$5:$J$204="HERKIMER")*(B$5:B$204="x"))</f>
        <v>0</v>
      </c>
      <c r="C230" s="136">
        <f t="shared" si="64"/>
        <v>0</v>
      </c>
      <c r="D230" s="136">
        <f t="shared" si="64"/>
        <v>0</v>
      </c>
      <c r="E230" s="136">
        <f t="shared" si="64"/>
        <v>0</v>
      </c>
      <c r="F230" s="136">
        <f t="shared" si="64"/>
        <v>0</v>
      </c>
      <c r="G230" s="136">
        <f t="shared" si="64"/>
        <v>0</v>
      </c>
      <c r="H230" s="136">
        <f t="shared" si="64"/>
        <v>0</v>
      </c>
      <c r="I230" s="136">
        <f t="shared" si="64"/>
        <v>0</v>
      </c>
      <c r="J230" s="136">
        <f t="shared" si="7"/>
        <v>0</v>
      </c>
      <c r="K230" s="136">
        <f aca="true" t="shared" si="65" ref="K230:Q230">SUMPRODUCT(($J$5:$J$204="HERKIMER")*(K$5:K$204="x"))</f>
        <v>0</v>
      </c>
      <c r="L230" s="136">
        <f t="shared" si="65"/>
        <v>0</v>
      </c>
      <c r="M230" s="136">
        <f t="shared" si="65"/>
        <v>0</v>
      </c>
      <c r="N230" s="136">
        <f t="shared" si="65"/>
        <v>0</v>
      </c>
      <c r="O230" s="136">
        <f t="shared" si="65"/>
        <v>0</v>
      </c>
      <c r="P230" s="136">
        <f t="shared" si="65"/>
        <v>0</v>
      </c>
      <c r="Q230" s="136">
        <f t="shared" si="65"/>
        <v>0</v>
      </c>
      <c r="R230" s="136"/>
      <c r="S230" s="136">
        <f>SUMPRODUCT(($J$5:$J$204="HERKIMER")*(S$5:S$204="x"))</f>
        <v>0</v>
      </c>
      <c r="T230" s="136">
        <f>SUMPRODUCT(($J$5:$J$204="HERKIMER")*(T$5:T$204="x"))</f>
        <v>0</v>
      </c>
      <c r="U230" s="136">
        <f>SUMPRODUCT(($J$5:$J$204="HERKIMER")*(U$5:U$204="x"))</f>
        <v>0</v>
      </c>
      <c r="V230" s="136">
        <f>SUMPRODUCT(($J$5:$J$204="HERKIMER")*(V$5:V$204="x"))</f>
        <v>0</v>
      </c>
      <c r="W230" s="136">
        <f>SUMPRODUCT(($J$5:$J$204="HERKIMER")*(W$5:W$204="x"))</f>
        <v>0</v>
      </c>
      <c r="X230" s="136">
        <f>SUMIF($J$5:$J$204,"=HERKIMER",X$5:X$204)</f>
        <v>0</v>
      </c>
      <c r="Y230" s="136">
        <f>SUMPRODUCT(($J$5:$J$204="HERKIMER")*(Y$5:Y$204="x"))</f>
        <v>0</v>
      </c>
      <c r="Z230" s="136">
        <f>SUMPRODUCT(($J$5:$J$204="HERKIMER")*(Z$5:Z$204="x"))</f>
        <v>0</v>
      </c>
      <c r="AA230" s="136">
        <f>SUMPRODUCT(($J$5:$J$204="HERKIMER")*(AA$5:AA$204="x"))</f>
        <v>0</v>
      </c>
      <c r="AB230" s="136">
        <f>SUMPRODUCT(($J$5:$J$204="HERKIMER")*(AB$5:AB$204="x"))</f>
        <v>0</v>
      </c>
      <c r="AC230" s="136">
        <f aca="true" t="shared" si="66" ref="AC230:CN230">SUMPRODUCT(($J$5:$J$204="HERKIMER")*(AC$5:AC$204="x"))</f>
        <v>0</v>
      </c>
      <c r="AD230" s="136">
        <f t="shared" si="66"/>
        <v>0</v>
      </c>
      <c r="AE230" s="136">
        <f t="shared" si="66"/>
        <v>0</v>
      </c>
      <c r="AF230" s="136">
        <f t="shared" si="66"/>
        <v>0</v>
      </c>
      <c r="AG230" s="136">
        <f t="shared" si="66"/>
        <v>0</v>
      </c>
      <c r="AH230" s="136">
        <f t="shared" si="66"/>
        <v>0</v>
      </c>
      <c r="AI230" s="136">
        <f t="shared" si="66"/>
        <v>0</v>
      </c>
      <c r="AJ230" s="136">
        <f t="shared" si="66"/>
        <v>0</v>
      </c>
      <c r="AK230" s="136">
        <f t="shared" si="66"/>
        <v>0</v>
      </c>
      <c r="AL230" s="136">
        <f t="shared" si="66"/>
        <v>0</v>
      </c>
      <c r="AM230" s="136">
        <f t="shared" si="66"/>
        <v>0</v>
      </c>
      <c r="AN230" s="136">
        <f t="shared" si="66"/>
        <v>0</v>
      </c>
      <c r="AO230" s="136">
        <f t="shared" si="66"/>
        <v>0</v>
      </c>
      <c r="AP230" s="136">
        <f t="shared" si="66"/>
        <v>0</v>
      </c>
      <c r="AQ230" s="136">
        <f t="shared" si="66"/>
        <v>0</v>
      </c>
      <c r="AR230" s="136">
        <f t="shared" si="66"/>
        <v>0</v>
      </c>
      <c r="AS230" s="136">
        <f t="shared" si="66"/>
        <v>0</v>
      </c>
      <c r="AT230" s="136">
        <f t="shared" si="66"/>
        <v>0</v>
      </c>
      <c r="AU230" s="136">
        <f t="shared" si="66"/>
        <v>0</v>
      </c>
      <c r="AV230" s="136">
        <f t="shared" si="66"/>
        <v>0</v>
      </c>
      <c r="AW230" s="136">
        <f t="shared" si="66"/>
        <v>0</v>
      </c>
      <c r="AX230" s="136">
        <f t="shared" si="66"/>
        <v>0</v>
      </c>
      <c r="AY230" s="136">
        <f t="shared" si="66"/>
        <v>0</v>
      </c>
      <c r="AZ230" s="136">
        <f t="shared" si="66"/>
        <v>0</v>
      </c>
      <c r="BA230" s="136">
        <f t="shared" si="66"/>
        <v>0</v>
      </c>
      <c r="BB230" s="136">
        <f t="shared" si="66"/>
        <v>0</v>
      </c>
      <c r="BC230" s="136">
        <f t="shared" si="66"/>
        <v>0</v>
      </c>
      <c r="BD230" s="136">
        <f t="shared" si="66"/>
        <v>0</v>
      </c>
      <c r="BE230" s="136">
        <f t="shared" si="66"/>
        <v>0</v>
      </c>
      <c r="BF230" s="136">
        <f t="shared" si="66"/>
        <v>0</v>
      </c>
      <c r="BG230" s="136">
        <f t="shared" si="66"/>
        <v>0</v>
      </c>
      <c r="BH230" s="136">
        <f t="shared" si="66"/>
        <v>0</v>
      </c>
      <c r="BI230" s="136">
        <f t="shared" si="66"/>
        <v>0</v>
      </c>
      <c r="BJ230" s="136">
        <f t="shared" si="66"/>
        <v>0</v>
      </c>
      <c r="BK230" s="136">
        <f t="shared" si="66"/>
        <v>0</v>
      </c>
      <c r="BL230" s="136">
        <f t="shared" si="66"/>
        <v>0</v>
      </c>
      <c r="BM230" s="136">
        <f t="shared" si="66"/>
        <v>0</v>
      </c>
      <c r="BN230" s="136">
        <f t="shared" si="66"/>
        <v>0</v>
      </c>
      <c r="BO230" s="136">
        <f t="shared" si="66"/>
        <v>0</v>
      </c>
      <c r="BP230" s="136">
        <f t="shared" si="66"/>
        <v>0</v>
      </c>
      <c r="BQ230" s="136">
        <f t="shared" si="66"/>
        <v>0</v>
      </c>
      <c r="BR230" s="136">
        <f t="shared" si="66"/>
        <v>0</v>
      </c>
      <c r="BS230" s="136">
        <f t="shared" si="66"/>
        <v>0</v>
      </c>
      <c r="BT230" s="136">
        <f t="shared" si="66"/>
        <v>0</v>
      </c>
      <c r="BU230" s="136">
        <f t="shared" si="66"/>
        <v>0</v>
      </c>
      <c r="BV230" s="136">
        <f t="shared" si="66"/>
        <v>0</v>
      </c>
      <c r="BW230" s="136">
        <f t="shared" si="66"/>
        <v>0</v>
      </c>
      <c r="BX230" s="136">
        <f t="shared" si="66"/>
        <v>0</v>
      </c>
      <c r="BY230" s="136">
        <f t="shared" si="66"/>
        <v>0</v>
      </c>
      <c r="BZ230" s="136">
        <f t="shared" si="66"/>
        <v>0</v>
      </c>
      <c r="CA230" s="136">
        <f t="shared" si="66"/>
        <v>0</v>
      </c>
      <c r="CB230" s="136">
        <f t="shared" si="66"/>
        <v>0</v>
      </c>
      <c r="CC230" s="136">
        <f t="shared" si="66"/>
        <v>0</v>
      </c>
      <c r="CD230" s="136">
        <f t="shared" si="66"/>
        <v>0</v>
      </c>
      <c r="CE230" s="136">
        <f t="shared" si="66"/>
        <v>0</v>
      </c>
      <c r="CF230" s="136">
        <f t="shared" si="66"/>
        <v>0</v>
      </c>
      <c r="CG230" s="136">
        <f t="shared" si="66"/>
        <v>0</v>
      </c>
      <c r="CH230" s="136">
        <f t="shared" si="66"/>
        <v>0</v>
      </c>
      <c r="CI230" s="136">
        <f t="shared" si="66"/>
        <v>0</v>
      </c>
      <c r="CJ230" s="136">
        <f t="shared" si="66"/>
        <v>0</v>
      </c>
      <c r="CK230" s="136">
        <f t="shared" si="66"/>
        <v>0</v>
      </c>
      <c r="CL230" s="136">
        <f t="shared" si="66"/>
        <v>0</v>
      </c>
      <c r="CM230" s="136">
        <f t="shared" si="66"/>
        <v>0</v>
      </c>
      <c r="CN230" s="136">
        <f t="shared" si="66"/>
        <v>0</v>
      </c>
      <c r="CO230" s="136">
        <f>SUMPRODUCT(($J$5:$J$204="HERKIMER")*(CO$5:CO$204="x"))</f>
        <v>0</v>
      </c>
      <c r="CU230" s="116" t="s">
        <v>184</v>
      </c>
    </row>
    <row r="231" spans="1:99" ht="15">
      <c r="A231" s="140" t="s">
        <v>160</v>
      </c>
      <c r="B231" s="136">
        <f aca="true" t="shared" si="67" ref="B231:I231">SUMPRODUCT(($J$5:$J$204="JEFFERSON")*(B$5:B$204="x"))</f>
        <v>0</v>
      </c>
      <c r="C231" s="136">
        <f t="shared" si="67"/>
        <v>0</v>
      </c>
      <c r="D231" s="136">
        <f t="shared" si="67"/>
        <v>0</v>
      </c>
      <c r="E231" s="136">
        <f t="shared" si="67"/>
        <v>0</v>
      </c>
      <c r="F231" s="136">
        <f t="shared" si="67"/>
        <v>0</v>
      </c>
      <c r="G231" s="136">
        <f t="shared" si="67"/>
        <v>0</v>
      </c>
      <c r="H231" s="136">
        <f t="shared" si="67"/>
        <v>0</v>
      </c>
      <c r="I231" s="136">
        <f t="shared" si="67"/>
        <v>0</v>
      </c>
      <c r="J231" s="136">
        <f t="shared" si="7"/>
        <v>0</v>
      </c>
      <c r="K231" s="136">
        <f aca="true" t="shared" si="68" ref="K231:Q231">SUMPRODUCT(($J$5:$J$204="JEFFERSON")*(K$5:K$204="x"))</f>
        <v>0</v>
      </c>
      <c r="L231" s="136">
        <f t="shared" si="68"/>
        <v>0</v>
      </c>
      <c r="M231" s="136">
        <f t="shared" si="68"/>
        <v>0</v>
      </c>
      <c r="N231" s="136">
        <f t="shared" si="68"/>
        <v>0</v>
      </c>
      <c r="O231" s="136">
        <f t="shared" si="68"/>
        <v>0</v>
      </c>
      <c r="P231" s="136">
        <f t="shared" si="68"/>
        <v>0</v>
      </c>
      <c r="Q231" s="136">
        <f t="shared" si="68"/>
        <v>0</v>
      </c>
      <c r="R231" s="136"/>
      <c r="S231" s="136">
        <f>SUMPRODUCT(($J$5:$J$204="JEFFERSON")*(S$5:S$204="x"))</f>
        <v>0</v>
      </c>
      <c r="T231" s="136">
        <f>SUMPRODUCT(($J$5:$J$204="JEFFERSON")*(T$5:T$204="x"))</f>
        <v>0</v>
      </c>
      <c r="U231" s="136">
        <f>SUMPRODUCT(($J$5:$J$204="JEFFERSON")*(U$5:U$204="x"))</f>
        <v>0</v>
      </c>
      <c r="V231" s="136">
        <f>SUMPRODUCT(($J$5:$J$204="JEFFERSON")*(V$5:V$204="x"))</f>
        <v>0</v>
      </c>
      <c r="W231" s="136">
        <f>SUMPRODUCT(($J$5:$J$204="JEFFERSON")*(W$5:W$204="x"))</f>
        <v>0</v>
      </c>
      <c r="X231" s="136">
        <f>SUMIF($J$5:$J$204,"=JEFFERSON",X$5:X$204)</f>
        <v>0</v>
      </c>
      <c r="Y231" s="136">
        <f>SUMPRODUCT(($J$5:$J$204="JEFFERSON")*(Y$5:Y$204="x"))</f>
        <v>0</v>
      </c>
      <c r="Z231" s="136">
        <f>SUMPRODUCT(($J$5:$J$204="JEFFERSON")*(Z$5:Z$204="x"))</f>
        <v>0</v>
      </c>
      <c r="AA231" s="136">
        <f>SUMPRODUCT(($J$5:$J$204="JEFFERSON")*(AA$5:AA$204="x"))</f>
        <v>0</v>
      </c>
      <c r="AB231" s="136">
        <f>SUMPRODUCT(($J$5:$J$204="JEFFERSON")*(AB$5:AB$204="x"))</f>
        <v>0</v>
      </c>
      <c r="AC231" s="136">
        <f aca="true" t="shared" si="69" ref="AC231:CN231">SUMPRODUCT(($J$5:$J$204="JEFFERSON")*(AC$5:AC$204="x"))</f>
        <v>0</v>
      </c>
      <c r="AD231" s="136">
        <f t="shared" si="69"/>
        <v>0</v>
      </c>
      <c r="AE231" s="136">
        <f t="shared" si="69"/>
        <v>0</v>
      </c>
      <c r="AF231" s="136">
        <f t="shared" si="69"/>
        <v>0</v>
      </c>
      <c r="AG231" s="136">
        <f t="shared" si="69"/>
        <v>0</v>
      </c>
      <c r="AH231" s="136">
        <f t="shared" si="69"/>
        <v>0</v>
      </c>
      <c r="AI231" s="136">
        <f t="shared" si="69"/>
        <v>0</v>
      </c>
      <c r="AJ231" s="136">
        <f t="shared" si="69"/>
        <v>0</v>
      </c>
      <c r="AK231" s="136">
        <f t="shared" si="69"/>
        <v>0</v>
      </c>
      <c r="AL231" s="136">
        <f t="shared" si="69"/>
        <v>0</v>
      </c>
      <c r="AM231" s="136">
        <f t="shared" si="69"/>
        <v>0</v>
      </c>
      <c r="AN231" s="136">
        <f t="shared" si="69"/>
        <v>0</v>
      </c>
      <c r="AO231" s="136">
        <f t="shared" si="69"/>
        <v>0</v>
      </c>
      <c r="AP231" s="136">
        <f t="shared" si="69"/>
        <v>0</v>
      </c>
      <c r="AQ231" s="136">
        <f t="shared" si="69"/>
        <v>0</v>
      </c>
      <c r="AR231" s="136">
        <f t="shared" si="69"/>
        <v>0</v>
      </c>
      <c r="AS231" s="136">
        <f t="shared" si="69"/>
        <v>0</v>
      </c>
      <c r="AT231" s="136">
        <f t="shared" si="69"/>
        <v>0</v>
      </c>
      <c r="AU231" s="136">
        <f t="shared" si="69"/>
        <v>0</v>
      </c>
      <c r="AV231" s="136">
        <f t="shared" si="69"/>
        <v>0</v>
      </c>
      <c r="AW231" s="136">
        <f t="shared" si="69"/>
        <v>0</v>
      </c>
      <c r="AX231" s="136">
        <f t="shared" si="69"/>
        <v>0</v>
      </c>
      <c r="AY231" s="136">
        <f t="shared" si="69"/>
        <v>0</v>
      </c>
      <c r="AZ231" s="136">
        <f t="shared" si="69"/>
        <v>0</v>
      </c>
      <c r="BA231" s="136">
        <f t="shared" si="69"/>
        <v>0</v>
      </c>
      <c r="BB231" s="136">
        <f t="shared" si="69"/>
        <v>0</v>
      </c>
      <c r="BC231" s="136">
        <f t="shared" si="69"/>
        <v>0</v>
      </c>
      <c r="BD231" s="136">
        <f t="shared" si="69"/>
        <v>0</v>
      </c>
      <c r="BE231" s="136">
        <f t="shared" si="69"/>
        <v>0</v>
      </c>
      <c r="BF231" s="136">
        <f t="shared" si="69"/>
        <v>0</v>
      </c>
      <c r="BG231" s="136">
        <f t="shared" si="69"/>
        <v>0</v>
      </c>
      <c r="BH231" s="136">
        <f t="shared" si="69"/>
        <v>0</v>
      </c>
      <c r="BI231" s="136">
        <f t="shared" si="69"/>
        <v>0</v>
      </c>
      <c r="BJ231" s="136">
        <f t="shared" si="69"/>
        <v>0</v>
      </c>
      <c r="BK231" s="136">
        <f t="shared" si="69"/>
        <v>0</v>
      </c>
      <c r="BL231" s="136">
        <f t="shared" si="69"/>
        <v>0</v>
      </c>
      <c r="BM231" s="136">
        <f t="shared" si="69"/>
        <v>0</v>
      </c>
      <c r="BN231" s="136">
        <f t="shared" si="69"/>
        <v>0</v>
      </c>
      <c r="BO231" s="136">
        <f t="shared" si="69"/>
        <v>0</v>
      </c>
      <c r="BP231" s="136">
        <f t="shared" si="69"/>
        <v>0</v>
      </c>
      <c r="BQ231" s="136">
        <f t="shared" si="69"/>
        <v>0</v>
      </c>
      <c r="BR231" s="136">
        <f t="shared" si="69"/>
        <v>0</v>
      </c>
      <c r="BS231" s="136">
        <f t="shared" si="69"/>
        <v>0</v>
      </c>
      <c r="BT231" s="136">
        <f t="shared" si="69"/>
        <v>0</v>
      </c>
      <c r="BU231" s="136">
        <f t="shared" si="69"/>
        <v>0</v>
      </c>
      <c r="BV231" s="136">
        <f t="shared" si="69"/>
        <v>0</v>
      </c>
      <c r="BW231" s="136">
        <f t="shared" si="69"/>
        <v>0</v>
      </c>
      <c r="BX231" s="136">
        <f t="shared" si="69"/>
        <v>0</v>
      </c>
      <c r="BY231" s="136">
        <f t="shared" si="69"/>
        <v>0</v>
      </c>
      <c r="BZ231" s="136">
        <f t="shared" si="69"/>
        <v>0</v>
      </c>
      <c r="CA231" s="136">
        <f t="shared" si="69"/>
        <v>0</v>
      </c>
      <c r="CB231" s="136">
        <f t="shared" si="69"/>
        <v>0</v>
      </c>
      <c r="CC231" s="136">
        <f t="shared" si="69"/>
        <v>0</v>
      </c>
      <c r="CD231" s="136">
        <f t="shared" si="69"/>
        <v>0</v>
      </c>
      <c r="CE231" s="136">
        <f t="shared" si="69"/>
        <v>0</v>
      </c>
      <c r="CF231" s="136">
        <f t="shared" si="69"/>
        <v>0</v>
      </c>
      <c r="CG231" s="136">
        <f t="shared" si="69"/>
        <v>0</v>
      </c>
      <c r="CH231" s="136">
        <f t="shared" si="69"/>
        <v>0</v>
      </c>
      <c r="CI231" s="136">
        <f t="shared" si="69"/>
        <v>0</v>
      </c>
      <c r="CJ231" s="136">
        <f t="shared" si="69"/>
        <v>0</v>
      </c>
      <c r="CK231" s="136">
        <f t="shared" si="69"/>
        <v>0</v>
      </c>
      <c r="CL231" s="136">
        <f t="shared" si="69"/>
        <v>0</v>
      </c>
      <c r="CM231" s="136">
        <f t="shared" si="69"/>
        <v>0</v>
      </c>
      <c r="CN231" s="136">
        <f t="shared" si="69"/>
        <v>0</v>
      </c>
      <c r="CO231" s="136">
        <f>SUMPRODUCT(($J$5:$J$204="JEFFERSON")*(CO$5:CO$204="x"))</f>
        <v>0</v>
      </c>
      <c r="CU231" s="116" t="s">
        <v>185</v>
      </c>
    </row>
    <row r="232" spans="1:99" ht="15">
      <c r="A232" s="140" t="s">
        <v>197</v>
      </c>
      <c r="B232" s="136">
        <f aca="true" t="shared" si="70" ref="B232:I232">SUMPRODUCT(($J$5:$J$204="KINGS")*(B$5:B$204="x"))</f>
        <v>0</v>
      </c>
      <c r="C232" s="136">
        <f t="shared" si="70"/>
        <v>0</v>
      </c>
      <c r="D232" s="136">
        <f t="shared" si="70"/>
        <v>0</v>
      </c>
      <c r="E232" s="136">
        <f t="shared" si="70"/>
        <v>0</v>
      </c>
      <c r="F232" s="136">
        <f t="shared" si="70"/>
        <v>0</v>
      </c>
      <c r="G232" s="136">
        <f t="shared" si="70"/>
        <v>0</v>
      </c>
      <c r="H232" s="136">
        <f t="shared" si="70"/>
        <v>0</v>
      </c>
      <c r="I232" s="136">
        <f t="shared" si="70"/>
        <v>0</v>
      </c>
      <c r="J232" s="136">
        <f t="shared" si="7"/>
        <v>0</v>
      </c>
      <c r="K232" s="136">
        <f aca="true" t="shared" si="71" ref="K232:Q232">SUMPRODUCT(($J$5:$J$204="KINGS")*(K$5:K$204="x"))</f>
        <v>0</v>
      </c>
      <c r="L232" s="136">
        <f t="shared" si="71"/>
        <v>0</v>
      </c>
      <c r="M232" s="136">
        <f t="shared" si="71"/>
        <v>0</v>
      </c>
      <c r="N232" s="136">
        <f t="shared" si="71"/>
        <v>0</v>
      </c>
      <c r="O232" s="136">
        <f t="shared" si="71"/>
        <v>0</v>
      </c>
      <c r="P232" s="136">
        <f t="shared" si="71"/>
        <v>0</v>
      </c>
      <c r="Q232" s="136">
        <f t="shared" si="71"/>
        <v>0</v>
      </c>
      <c r="R232" s="136"/>
      <c r="S232" s="136">
        <f>SUMPRODUCT(($J$5:$J$204="KINGS")*(S$5:S$204="x"))</f>
        <v>0</v>
      </c>
      <c r="T232" s="136">
        <f>SUMPRODUCT(($J$5:$J$204="KINGS")*(T$5:T$204="x"))</f>
        <v>0</v>
      </c>
      <c r="U232" s="136">
        <f>SUMPRODUCT(($J$5:$J$204="KINGS")*(U$5:U$204="x"))</f>
        <v>0</v>
      </c>
      <c r="V232" s="136">
        <f>SUMPRODUCT(($J$5:$J$204="KINGS")*(V$5:V$204="x"))</f>
        <v>0</v>
      </c>
      <c r="W232" s="136">
        <f>SUMPRODUCT(($J$5:$J$204="KINGS")*(W$5:W$204="x"))</f>
        <v>0</v>
      </c>
      <c r="X232" s="136">
        <f>SUMIF($J$5:$J$204,"=KINGS",X$5:X$204)</f>
        <v>0</v>
      </c>
      <c r="Y232" s="136">
        <f>SUMPRODUCT(($J$5:$J$204="KINGS")*(Y$5:Y$204="x"))</f>
        <v>0</v>
      </c>
      <c r="Z232" s="136">
        <f>SUMPRODUCT(($J$5:$J$204="KINGS")*(Z$5:Z$204="x"))</f>
        <v>0</v>
      </c>
      <c r="AA232" s="136">
        <f>SUMPRODUCT(($J$5:$J$204="KINGS")*(AA$5:AA$204="x"))</f>
        <v>0</v>
      </c>
      <c r="AB232" s="136">
        <f>SUMPRODUCT(($J$5:$J$204="KINGS")*(AB$5:AB$204="x"))</f>
        <v>0</v>
      </c>
      <c r="AC232" s="136">
        <f aca="true" t="shared" si="72" ref="AC232:CN232">SUMPRODUCT(($J$5:$J$204="KINGS")*(AC$5:AC$204="x"))</f>
        <v>0</v>
      </c>
      <c r="AD232" s="136">
        <f t="shared" si="72"/>
        <v>0</v>
      </c>
      <c r="AE232" s="136">
        <f t="shared" si="72"/>
        <v>0</v>
      </c>
      <c r="AF232" s="136">
        <f t="shared" si="72"/>
        <v>0</v>
      </c>
      <c r="AG232" s="136">
        <f t="shared" si="72"/>
        <v>0</v>
      </c>
      <c r="AH232" s="136">
        <f t="shared" si="72"/>
        <v>0</v>
      </c>
      <c r="AI232" s="136">
        <f t="shared" si="72"/>
        <v>0</v>
      </c>
      <c r="AJ232" s="136">
        <f t="shared" si="72"/>
        <v>0</v>
      </c>
      <c r="AK232" s="136">
        <f t="shared" si="72"/>
        <v>0</v>
      </c>
      <c r="AL232" s="136">
        <f t="shared" si="72"/>
        <v>0</v>
      </c>
      <c r="AM232" s="136">
        <f t="shared" si="72"/>
        <v>0</v>
      </c>
      <c r="AN232" s="136">
        <f t="shared" si="72"/>
        <v>0</v>
      </c>
      <c r="AO232" s="136">
        <f t="shared" si="72"/>
        <v>0</v>
      </c>
      <c r="AP232" s="136">
        <f t="shared" si="72"/>
        <v>0</v>
      </c>
      <c r="AQ232" s="136">
        <f t="shared" si="72"/>
        <v>0</v>
      </c>
      <c r="AR232" s="136">
        <f t="shared" si="72"/>
        <v>0</v>
      </c>
      <c r="AS232" s="136">
        <f t="shared" si="72"/>
        <v>0</v>
      </c>
      <c r="AT232" s="136">
        <f t="shared" si="72"/>
        <v>0</v>
      </c>
      <c r="AU232" s="136">
        <f t="shared" si="72"/>
        <v>0</v>
      </c>
      <c r="AV232" s="136">
        <f t="shared" si="72"/>
        <v>0</v>
      </c>
      <c r="AW232" s="136">
        <f t="shared" si="72"/>
        <v>0</v>
      </c>
      <c r="AX232" s="136">
        <f t="shared" si="72"/>
        <v>0</v>
      </c>
      <c r="AY232" s="136">
        <f t="shared" si="72"/>
        <v>0</v>
      </c>
      <c r="AZ232" s="136">
        <f t="shared" si="72"/>
        <v>0</v>
      </c>
      <c r="BA232" s="136">
        <f t="shared" si="72"/>
        <v>0</v>
      </c>
      <c r="BB232" s="136">
        <f t="shared" si="72"/>
        <v>0</v>
      </c>
      <c r="BC232" s="136">
        <f t="shared" si="72"/>
        <v>0</v>
      </c>
      <c r="BD232" s="136">
        <f t="shared" si="72"/>
        <v>0</v>
      </c>
      <c r="BE232" s="136">
        <f t="shared" si="72"/>
        <v>0</v>
      </c>
      <c r="BF232" s="136">
        <f t="shared" si="72"/>
        <v>0</v>
      </c>
      <c r="BG232" s="136">
        <f t="shared" si="72"/>
        <v>0</v>
      </c>
      <c r="BH232" s="136">
        <f t="shared" si="72"/>
        <v>0</v>
      </c>
      <c r="BI232" s="136">
        <f t="shared" si="72"/>
        <v>0</v>
      </c>
      <c r="BJ232" s="136">
        <f t="shared" si="72"/>
        <v>0</v>
      </c>
      <c r="BK232" s="136">
        <f t="shared" si="72"/>
        <v>0</v>
      </c>
      <c r="BL232" s="136">
        <f t="shared" si="72"/>
        <v>0</v>
      </c>
      <c r="BM232" s="136">
        <f t="shared" si="72"/>
        <v>0</v>
      </c>
      <c r="BN232" s="136">
        <f t="shared" si="72"/>
        <v>0</v>
      </c>
      <c r="BO232" s="136">
        <f t="shared" si="72"/>
        <v>0</v>
      </c>
      <c r="BP232" s="136">
        <f t="shared" si="72"/>
        <v>0</v>
      </c>
      <c r="BQ232" s="136">
        <f t="shared" si="72"/>
        <v>0</v>
      </c>
      <c r="BR232" s="136">
        <f t="shared" si="72"/>
        <v>0</v>
      </c>
      <c r="BS232" s="136">
        <f t="shared" si="72"/>
        <v>0</v>
      </c>
      <c r="BT232" s="136">
        <f t="shared" si="72"/>
        <v>0</v>
      </c>
      <c r="BU232" s="136">
        <f t="shared" si="72"/>
        <v>0</v>
      </c>
      <c r="BV232" s="136">
        <f t="shared" si="72"/>
        <v>0</v>
      </c>
      <c r="BW232" s="136">
        <f t="shared" si="72"/>
        <v>0</v>
      </c>
      <c r="BX232" s="136">
        <f t="shared" si="72"/>
        <v>0</v>
      </c>
      <c r="BY232" s="136">
        <f t="shared" si="72"/>
        <v>0</v>
      </c>
      <c r="BZ232" s="136">
        <f t="shared" si="72"/>
        <v>0</v>
      </c>
      <c r="CA232" s="136">
        <f t="shared" si="72"/>
        <v>0</v>
      </c>
      <c r="CB232" s="136">
        <f t="shared" si="72"/>
        <v>0</v>
      </c>
      <c r="CC232" s="136">
        <f t="shared" si="72"/>
        <v>0</v>
      </c>
      <c r="CD232" s="136">
        <f t="shared" si="72"/>
        <v>0</v>
      </c>
      <c r="CE232" s="136">
        <f t="shared" si="72"/>
        <v>0</v>
      </c>
      <c r="CF232" s="136">
        <f t="shared" si="72"/>
        <v>0</v>
      </c>
      <c r="CG232" s="136">
        <f t="shared" si="72"/>
        <v>0</v>
      </c>
      <c r="CH232" s="136">
        <f t="shared" si="72"/>
        <v>0</v>
      </c>
      <c r="CI232" s="136">
        <f t="shared" si="72"/>
        <v>0</v>
      </c>
      <c r="CJ232" s="136">
        <f t="shared" si="72"/>
        <v>0</v>
      </c>
      <c r="CK232" s="136">
        <f t="shared" si="72"/>
        <v>0</v>
      </c>
      <c r="CL232" s="136">
        <f t="shared" si="72"/>
        <v>0</v>
      </c>
      <c r="CM232" s="136">
        <f t="shared" si="72"/>
        <v>0</v>
      </c>
      <c r="CN232" s="136">
        <f t="shared" si="72"/>
        <v>0</v>
      </c>
      <c r="CO232" s="136">
        <f>SUMPRODUCT(($J$5:$J$204="KINGS")*(CO$5:CO$204="x"))</f>
        <v>0</v>
      </c>
      <c r="CU232" s="116" t="s">
        <v>186</v>
      </c>
    </row>
    <row r="233" spans="1:99" ht="15">
      <c r="A233" s="140" t="s">
        <v>161</v>
      </c>
      <c r="B233" s="136">
        <f aca="true" t="shared" si="73" ref="B233:I233">SUMPRODUCT(($J$5:$J$204="LEWIS")*(B$5:B$204="x"))</f>
        <v>0</v>
      </c>
      <c r="C233" s="136">
        <f t="shared" si="73"/>
        <v>0</v>
      </c>
      <c r="D233" s="136">
        <f t="shared" si="73"/>
        <v>0</v>
      </c>
      <c r="E233" s="136">
        <f t="shared" si="73"/>
        <v>0</v>
      </c>
      <c r="F233" s="136">
        <f t="shared" si="73"/>
        <v>0</v>
      </c>
      <c r="G233" s="136">
        <f t="shared" si="73"/>
        <v>0</v>
      </c>
      <c r="H233" s="136">
        <f t="shared" si="73"/>
        <v>0</v>
      </c>
      <c r="I233" s="136">
        <f t="shared" si="73"/>
        <v>0</v>
      </c>
      <c r="J233" s="136">
        <f t="shared" si="7"/>
        <v>0</v>
      </c>
      <c r="K233" s="136">
        <f aca="true" t="shared" si="74" ref="K233:Q233">SUMPRODUCT(($J$5:$J$204="LEWIS")*(K$5:K$204="x"))</f>
        <v>0</v>
      </c>
      <c r="L233" s="136">
        <f t="shared" si="74"/>
        <v>0</v>
      </c>
      <c r="M233" s="136">
        <f t="shared" si="74"/>
        <v>0</v>
      </c>
      <c r="N233" s="136">
        <f t="shared" si="74"/>
        <v>0</v>
      </c>
      <c r="O233" s="136">
        <f t="shared" si="74"/>
        <v>0</v>
      </c>
      <c r="P233" s="136">
        <f t="shared" si="74"/>
        <v>0</v>
      </c>
      <c r="Q233" s="136">
        <f t="shared" si="74"/>
        <v>0</v>
      </c>
      <c r="R233" s="136"/>
      <c r="S233" s="136">
        <f>SUMPRODUCT(($J$5:$J$204="LEWIS")*(S$5:S$204="x"))</f>
        <v>0</v>
      </c>
      <c r="T233" s="136">
        <f>SUMPRODUCT(($J$5:$J$204="LEWIS")*(T$5:T$204="x"))</f>
        <v>0</v>
      </c>
      <c r="U233" s="136">
        <f>SUMPRODUCT(($J$5:$J$204="LEWIS")*(U$5:U$204="x"))</f>
        <v>0</v>
      </c>
      <c r="V233" s="136">
        <f>SUMPRODUCT(($J$5:$J$204="LEWIS")*(V$5:V$204="x"))</f>
        <v>0</v>
      </c>
      <c r="W233" s="136">
        <f>SUMPRODUCT(($J$5:$J$204="LEWIS")*(W$5:W$204="x"))</f>
        <v>0</v>
      </c>
      <c r="X233" s="136">
        <f>SUMIF($J$5:$J$204,"=LEWIS",X$5:X$204)</f>
        <v>0</v>
      </c>
      <c r="Y233" s="136">
        <f>SUMPRODUCT(($J$5:$J$204="LEWIS")*(Y$5:Y$204="x"))</f>
        <v>0</v>
      </c>
      <c r="Z233" s="136">
        <f>SUMPRODUCT(($J$5:$J$204="LEWIS")*(Z$5:Z$204="x"))</f>
        <v>0</v>
      </c>
      <c r="AA233" s="136">
        <f>SUMPRODUCT(($J$5:$J$204="LEWIS")*(AA$5:AA$204="x"))</f>
        <v>0</v>
      </c>
      <c r="AB233" s="136">
        <f>SUMPRODUCT(($J$5:$J$204="LEWIS")*(AB$5:AB$204="x"))</f>
        <v>0</v>
      </c>
      <c r="AC233" s="136">
        <f aca="true" t="shared" si="75" ref="AC233:CN233">SUMPRODUCT(($J$5:$J$204="LEWIS")*(AC$5:AC$204="x"))</f>
        <v>0</v>
      </c>
      <c r="AD233" s="136">
        <f t="shared" si="75"/>
        <v>0</v>
      </c>
      <c r="AE233" s="136">
        <f t="shared" si="75"/>
        <v>0</v>
      </c>
      <c r="AF233" s="136">
        <f t="shared" si="75"/>
        <v>0</v>
      </c>
      <c r="AG233" s="136">
        <f t="shared" si="75"/>
        <v>0</v>
      </c>
      <c r="AH233" s="136">
        <f t="shared" si="75"/>
        <v>0</v>
      </c>
      <c r="AI233" s="136">
        <f t="shared" si="75"/>
        <v>0</v>
      </c>
      <c r="AJ233" s="136">
        <f t="shared" si="75"/>
        <v>0</v>
      </c>
      <c r="AK233" s="136">
        <f t="shared" si="75"/>
        <v>0</v>
      </c>
      <c r="AL233" s="136">
        <f t="shared" si="75"/>
        <v>0</v>
      </c>
      <c r="AM233" s="136">
        <f t="shared" si="75"/>
        <v>0</v>
      </c>
      <c r="AN233" s="136">
        <f t="shared" si="75"/>
        <v>0</v>
      </c>
      <c r="AO233" s="136">
        <f t="shared" si="75"/>
        <v>0</v>
      </c>
      <c r="AP233" s="136">
        <f t="shared" si="75"/>
        <v>0</v>
      </c>
      <c r="AQ233" s="136">
        <f t="shared" si="75"/>
        <v>0</v>
      </c>
      <c r="AR233" s="136">
        <f t="shared" si="75"/>
        <v>0</v>
      </c>
      <c r="AS233" s="136">
        <f t="shared" si="75"/>
        <v>0</v>
      </c>
      <c r="AT233" s="136">
        <f t="shared" si="75"/>
        <v>0</v>
      </c>
      <c r="AU233" s="136">
        <f t="shared" si="75"/>
        <v>0</v>
      </c>
      <c r="AV233" s="136">
        <f t="shared" si="75"/>
        <v>0</v>
      </c>
      <c r="AW233" s="136">
        <f t="shared" si="75"/>
        <v>0</v>
      </c>
      <c r="AX233" s="136">
        <f t="shared" si="75"/>
        <v>0</v>
      </c>
      <c r="AY233" s="136">
        <f t="shared" si="75"/>
        <v>0</v>
      </c>
      <c r="AZ233" s="136">
        <f t="shared" si="75"/>
        <v>0</v>
      </c>
      <c r="BA233" s="136">
        <f t="shared" si="75"/>
        <v>0</v>
      </c>
      <c r="BB233" s="136">
        <f t="shared" si="75"/>
        <v>0</v>
      </c>
      <c r="BC233" s="136">
        <f t="shared" si="75"/>
        <v>0</v>
      </c>
      <c r="BD233" s="136">
        <f t="shared" si="75"/>
        <v>0</v>
      </c>
      <c r="BE233" s="136">
        <f t="shared" si="75"/>
        <v>0</v>
      </c>
      <c r="BF233" s="136">
        <f t="shared" si="75"/>
        <v>0</v>
      </c>
      <c r="BG233" s="136">
        <f t="shared" si="75"/>
        <v>0</v>
      </c>
      <c r="BH233" s="136">
        <f t="shared" si="75"/>
        <v>0</v>
      </c>
      <c r="BI233" s="136">
        <f t="shared" si="75"/>
        <v>0</v>
      </c>
      <c r="BJ233" s="136">
        <f t="shared" si="75"/>
        <v>0</v>
      </c>
      <c r="BK233" s="136">
        <f t="shared" si="75"/>
        <v>0</v>
      </c>
      <c r="BL233" s="136">
        <f t="shared" si="75"/>
        <v>0</v>
      </c>
      <c r="BM233" s="136">
        <f t="shared" si="75"/>
        <v>0</v>
      </c>
      <c r="BN233" s="136">
        <f t="shared" si="75"/>
        <v>0</v>
      </c>
      <c r="BO233" s="136">
        <f t="shared" si="75"/>
        <v>0</v>
      </c>
      <c r="BP233" s="136">
        <f t="shared" si="75"/>
        <v>0</v>
      </c>
      <c r="BQ233" s="136">
        <f t="shared" si="75"/>
        <v>0</v>
      </c>
      <c r="BR233" s="136">
        <f t="shared" si="75"/>
        <v>0</v>
      </c>
      <c r="BS233" s="136">
        <f t="shared" si="75"/>
        <v>0</v>
      </c>
      <c r="BT233" s="136">
        <f t="shared" si="75"/>
        <v>0</v>
      </c>
      <c r="BU233" s="136">
        <f t="shared" si="75"/>
        <v>0</v>
      </c>
      <c r="BV233" s="136">
        <f t="shared" si="75"/>
        <v>0</v>
      </c>
      <c r="BW233" s="136">
        <f t="shared" si="75"/>
        <v>0</v>
      </c>
      <c r="BX233" s="136">
        <f t="shared" si="75"/>
        <v>0</v>
      </c>
      <c r="BY233" s="136">
        <f t="shared" si="75"/>
        <v>0</v>
      </c>
      <c r="BZ233" s="136">
        <f t="shared" si="75"/>
        <v>0</v>
      </c>
      <c r="CA233" s="136">
        <f t="shared" si="75"/>
        <v>0</v>
      </c>
      <c r="CB233" s="136">
        <f t="shared" si="75"/>
        <v>0</v>
      </c>
      <c r="CC233" s="136">
        <f t="shared" si="75"/>
        <v>0</v>
      </c>
      <c r="CD233" s="136">
        <f t="shared" si="75"/>
        <v>0</v>
      </c>
      <c r="CE233" s="136">
        <f t="shared" si="75"/>
        <v>0</v>
      </c>
      <c r="CF233" s="136">
        <f t="shared" si="75"/>
        <v>0</v>
      </c>
      <c r="CG233" s="136">
        <f t="shared" si="75"/>
        <v>0</v>
      </c>
      <c r="CH233" s="136">
        <f t="shared" si="75"/>
        <v>0</v>
      </c>
      <c r="CI233" s="136">
        <f t="shared" si="75"/>
        <v>0</v>
      </c>
      <c r="CJ233" s="136">
        <f t="shared" si="75"/>
        <v>0</v>
      </c>
      <c r="CK233" s="136">
        <f t="shared" si="75"/>
        <v>0</v>
      </c>
      <c r="CL233" s="136">
        <f t="shared" si="75"/>
        <v>0</v>
      </c>
      <c r="CM233" s="136">
        <f t="shared" si="75"/>
        <v>0</v>
      </c>
      <c r="CN233" s="136">
        <f t="shared" si="75"/>
        <v>0</v>
      </c>
      <c r="CO233" s="136">
        <f>SUMPRODUCT(($J$5:$J$204="LEWIS")*(CO$5:CO$204="x"))</f>
        <v>0</v>
      </c>
      <c r="CU233" s="116" t="s">
        <v>187</v>
      </c>
    </row>
    <row r="234" spans="1:99" ht="15">
      <c r="A234" s="140" t="s">
        <v>162</v>
      </c>
      <c r="B234" s="136">
        <f aca="true" t="shared" si="76" ref="B234:I234">SUMPRODUCT(($J$5:$J$204="LIVINGSTON")*(B$5:B$204="x"))</f>
        <v>0</v>
      </c>
      <c r="C234" s="136">
        <f t="shared" si="76"/>
        <v>0</v>
      </c>
      <c r="D234" s="136">
        <f t="shared" si="76"/>
        <v>0</v>
      </c>
      <c r="E234" s="136">
        <f t="shared" si="76"/>
        <v>0</v>
      </c>
      <c r="F234" s="136">
        <f t="shared" si="76"/>
        <v>0</v>
      </c>
      <c r="G234" s="136">
        <f t="shared" si="76"/>
        <v>0</v>
      </c>
      <c r="H234" s="136">
        <f t="shared" si="76"/>
        <v>0</v>
      </c>
      <c r="I234" s="136">
        <f t="shared" si="76"/>
        <v>0</v>
      </c>
      <c r="J234" s="136">
        <f t="shared" si="7"/>
        <v>0</v>
      </c>
      <c r="K234" s="136">
        <f aca="true" t="shared" si="77" ref="K234:Q234">SUMPRODUCT(($J$5:$J$204="LIVINGSTON")*(K$5:K$204="x"))</f>
        <v>0</v>
      </c>
      <c r="L234" s="136">
        <f t="shared" si="77"/>
        <v>0</v>
      </c>
      <c r="M234" s="136">
        <f t="shared" si="77"/>
        <v>0</v>
      </c>
      <c r="N234" s="136">
        <f t="shared" si="77"/>
        <v>0</v>
      </c>
      <c r="O234" s="136">
        <f t="shared" si="77"/>
        <v>0</v>
      </c>
      <c r="P234" s="136">
        <f t="shared" si="77"/>
        <v>0</v>
      </c>
      <c r="Q234" s="136">
        <f t="shared" si="77"/>
        <v>0</v>
      </c>
      <c r="R234" s="136"/>
      <c r="S234" s="136">
        <f>SUMPRODUCT(($J$5:$J$204="LIVINGSTON")*(S$5:S$204="x"))</f>
        <v>0</v>
      </c>
      <c r="T234" s="136">
        <f>SUMPRODUCT(($J$5:$J$204="LIVINGSTON")*(T$5:T$204="x"))</f>
        <v>0</v>
      </c>
      <c r="U234" s="136">
        <f>SUMPRODUCT(($J$5:$J$204="LIVINGSTON")*(U$5:U$204="x"))</f>
        <v>0</v>
      </c>
      <c r="V234" s="136">
        <f>SUMPRODUCT(($J$5:$J$204="LIVINGSTON")*(V$5:V$204="x"))</f>
        <v>0</v>
      </c>
      <c r="W234" s="136">
        <f>SUMPRODUCT(($J$5:$J$204="LIVINGSTON")*(W$5:W$204="x"))</f>
        <v>0</v>
      </c>
      <c r="X234" s="136">
        <f>SUMIF($J$5:$J$204,"=LIVINGSTON",X$5:X$204)</f>
        <v>0</v>
      </c>
      <c r="Y234" s="136">
        <f>SUMPRODUCT(($J$5:$J$204="LIVINGSTON")*(Y$5:Y$204="x"))</f>
        <v>0</v>
      </c>
      <c r="Z234" s="136">
        <f>SUMPRODUCT(($J$5:$J$204="LIVINGSTON")*(Z$5:Z$204="x"))</f>
        <v>0</v>
      </c>
      <c r="AA234" s="136">
        <f>SUMPRODUCT(($J$5:$J$204="LIVINGSTON")*(AA$5:AA$204="x"))</f>
        <v>0</v>
      </c>
      <c r="AB234" s="136">
        <f>SUMPRODUCT(($J$5:$J$204="LIVINGSTON")*(AB$5:AB$204="x"))</f>
        <v>0</v>
      </c>
      <c r="AC234" s="136">
        <f aca="true" t="shared" si="78" ref="AC234:CN234">SUMPRODUCT(($J$5:$J$204="LIVINGSTON")*(AC$5:AC$204="x"))</f>
        <v>0</v>
      </c>
      <c r="AD234" s="136">
        <f t="shared" si="78"/>
        <v>0</v>
      </c>
      <c r="AE234" s="136">
        <f t="shared" si="78"/>
        <v>0</v>
      </c>
      <c r="AF234" s="136">
        <f t="shared" si="78"/>
        <v>0</v>
      </c>
      <c r="AG234" s="136">
        <f t="shared" si="78"/>
        <v>0</v>
      </c>
      <c r="AH234" s="136">
        <f t="shared" si="78"/>
        <v>0</v>
      </c>
      <c r="AI234" s="136">
        <f t="shared" si="78"/>
        <v>0</v>
      </c>
      <c r="AJ234" s="136">
        <f t="shared" si="78"/>
        <v>0</v>
      </c>
      <c r="AK234" s="136">
        <f t="shared" si="78"/>
        <v>0</v>
      </c>
      <c r="AL234" s="136">
        <f t="shared" si="78"/>
        <v>0</v>
      </c>
      <c r="AM234" s="136">
        <f t="shared" si="78"/>
        <v>0</v>
      </c>
      <c r="AN234" s="136">
        <f t="shared" si="78"/>
        <v>0</v>
      </c>
      <c r="AO234" s="136">
        <f t="shared" si="78"/>
        <v>0</v>
      </c>
      <c r="AP234" s="136">
        <f t="shared" si="78"/>
        <v>0</v>
      </c>
      <c r="AQ234" s="136">
        <f t="shared" si="78"/>
        <v>0</v>
      </c>
      <c r="AR234" s="136">
        <f t="shared" si="78"/>
        <v>0</v>
      </c>
      <c r="AS234" s="136">
        <f t="shared" si="78"/>
        <v>0</v>
      </c>
      <c r="AT234" s="136">
        <f t="shared" si="78"/>
        <v>0</v>
      </c>
      <c r="AU234" s="136">
        <f t="shared" si="78"/>
        <v>0</v>
      </c>
      <c r="AV234" s="136">
        <f t="shared" si="78"/>
        <v>0</v>
      </c>
      <c r="AW234" s="136">
        <f t="shared" si="78"/>
        <v>0</v>
      </c>
      <c r="AX234" s="136">
        <f t="shared" si="78"/>
        <v>0</v>
      </c>
      <c r="AY234" s="136">
        <f t="shared" si="78"/>
        <v>0</v>
      </c>
      <c r="AZ234" s="136">
        <f t="shared" si="78"/>
        <v>0</v>
      </c>
      <c r="BA234" s="136">
        <f t="shared" si="78"/>
        <v>0</v>
      </c>
      <c r="BB234" s="136">
        <f t="shared" si="78"/>
        <v>0</v>
      </c>
      <c r="BC234" s="136">
        <f t="shared" si="78"/>
        <v>0</v>
      </c>
      <c r="BD234" s="136">
        <f t="shared" si="78"/>
        <v>0</v>
      </c>
      <c r="BE234" s="136">
        <f t="shared" si="78"/>
        <v>0</v>
      </c>
      <c r="BF234" s="136">
        <f t="shared" si="78"/>
        <v>0</v>
      </c>
      <c r="BG234" s="136">
        <f t="shared" si="78"/>
        <v>0</v>
      </c>
      <c r="BH234" s="136">
        <f t="shared" si="78"/>
        <v>0</v>
      </c>
      <c r="BI234" s="136">
        <f t="shared" si="78"/>
        <v>0</v>
      </c>
      <c r="BJ234" s="136">
        <f t="shared" si="78"/>
        <v>0</v>
      </c>
      <c r="BK234" s="136">
        <f t="shared" si="78"/>
        <v>0</v>
      </c>
      <c r="BL234" s="136">
        <f t="shared" si="78"/>
        <v>0</v>
      </c>
      <c r="BM234" s="136">
        <f t="shared" si="78"/>
        <v>0</v>
      </c>
      <c r="BN234" s="136">
        <f t="shared" si="78"/>
        <v>0</v>
      </c>
      <c r="BO234" s="136">
        <f t="shared" si="78"/>
        <v>0</v>
      </c>
      <c r="BP234" s="136">
        <f t="shared" si="78"/>
        <v>0</v>
      </c>
      <c r="BQ234" s="136">
        <f t="shared" si="78"/>
        <v>0</v>
      </c>
      <c r="BR234" s="136">
        <f t="shared" si="78"/>
        <v>0</v>
      </c>
      <c r="BS234" s="136">
        <f t="shared" si="78"/>
        <v>0</v>
      </c>
      <c r="BT234" s="136">
        <f t="shared" si="78"/>
        <v>0</v>
      </c>
      <c r="BU234" s="136">
        <f t="shared" si="78"/>
        <v>0</v>
      </c>
      <c r="BV234" s="136">
        <f t="shared" si="78"/>
        <v>0</v>
      </c>
      <c r="BW234" s="136">
        <f t="shared" si="78"/>
        <v>0</v>
      </c>
      <c r="BX234" s="136">
        <f t="shared" si="78"/>
        <v>0</v>
      </c>
      <c r="BY234" s="136">
        <f t="shared" si="78"/>
        <v>0</v>
      </c>
      <c r="BZ234" s="136">
        <f t="shared" si="78"/>
        <v>0</v>
      </c>
      <c r="CA234" s="136">
        <f t="shared" si="78"/>
        <v>0</v>
      </c>
      <c r="CB234" s="136">
        <f t="shared" si="78"/>
        <v>0</v>
      </c>
      <c r="CC234" s="136">
        <f t="shared" si="78"/>
        <v>0</v>
      </c>
      <c r="CD234" s="136">
        <f t="shared" si="78"/>
        <v>0</v>
      </c>
      <c r="CE234" s="136">
        <f t="shared" si="78"/>
        <v>0</v>
      </c>
      <c r="CF234" s="136">
        <f t="shared" si="78"/>
        <v>0</v>
      </c>
      <c r="CG234" s="136">
        <f t="shared" si="78"/>
        <v>0</v>
      </c>
      <c r="CH234" s="136">
        <f t="shared" si="78"/>
        <v>0</v>
      </c>
      <c r="CI234" s="136">
        <f t="shared" si="78"/>
        <v>0</v>
      </c>
      <c r="CJ234" s="136">
        <f t="shared" si="78"/>
        <v>0</v>
      </c>
      <c r="CK234" s="136">
        <f t="shared" si="78"/>
        <v>0</v>
      </c>
      <c r="CL234" s="136">
        <f t="shared" si="78"/>
        <v>0</v>
      </c>
      <c r="CM234" s="136">
        <f t="shared" si="78"/>
        <v>0</v>
      </c>
      <c r="CN234" s="136">
        <f t="shared" si="78"/>
        <v>0</v>
      </c>
      <c r="CO234" s="136">
        <f>SUMPRODUCT(($J$5:$J$204="LIVINGSTON")*(CO$5:CO$204="x"))</f>
        <v>0</v>
      </c>
      <c r="CU234" s="116" t="s">
        <v>188</v>
      </c>
    </row>
    <row r="235" spans="1:99" ht="15">
      <c r="A235" s="140" t="s">
        <v>163</v>
      </c>
      <c r="B235" s="136">
        <f aca="true" t="shared" si="79" ref="B235:I235">SUMPRODUCT(($J$5:$J$204="MADISON")*(B$5:B$204="x"))</f>
        <v>0</v>
      </c>
      <c r="C235" s="136">
        <f t="shared" si="79"/>
        <v>0</v>
      </c>
      <c r="D235" s="136">
        <f t="shared" si="79"/>
        <v>0</v>
      </c>
      <c r="E235" s="136">
        <f t="shared" si="79"/>
        <v>0</v>
      </c>
      <c r="F235" s="136">
        <f t="shared" si="79"/>
        <v>0</v>
      </c>
      <c r="G235" s="136">
        <f t="shared" si="79"/>
        <v>0</v>
      </c>
      <c r="H235" s="136">
        <f t="shared" si="79"/>
        <v>0</v>
      </c>
      <c r="I235" s="136">
        <f t="shared" si="79"/>
        <v>0</v>
      </c>
      <c r="J235" s="136">
        <f t="shared" si="7"/>
        <v>0</v>
      </c>
      <c r="K235" s="136">
        <f aca="true" t="shared" si="80" ref="K235:Q235">SUMPRODUCT(($J$5:$J$204="MADISON")*(K$5:K$204="x"))</f>
        <v>0</v>
      </c>
      <c r="L235" s="136">
        <f t="shared" si="80"/>
        <v>0</v>
      </c>
      <c r="M235" s="136">
        <f t="shared" si="80"/>
        <v>0</v>
      </c>
      <c r="N235" s="136">
        <f t="shared" si="80"/>
        <v>0</v>
      </c>
      <c r="O235" s="136">
        <f t="shared" si="80"/>
        <v>0</v>
      </c>
      <c r="P235" s="136">
        <f t="shared" si="80"/>
        <v>0</v>
      </c>
      <c r="Q235" s="136">
        <f t="shared" si="80"/>
        <v>0</v>
      </c>
      <c r="R235" s="136"/>
      <c r="S235" s="136">
        <f>SUMPRODUCT(($J$5:$J$204="MADISON")*(S$5:S$204="x"))</f>
        <v>0</v>
      </c>
      <c r="T235" s="136">
        <f>SUMPRODUCT(($J$5:$J$204="MADISON")*(T$5:T$204="x"))</f>
        <v>0</v>
      </c>
      <c r="U235" s="136">
        <f>SUMPRODUCT(($J$5:$J$204="MADISON")*(U$5:U$204="x"))</f>
        <v>0</v>
      </c>
      <c r="V235" s="136">
        <f>SUMPRODUCT(($J$5:$J$204="MADISON")*(V$5:V$204="x"))</f>
        <v>0</v>
      </c>
      <c r="W235" s="136">
        <f>SUMPRODUCT(($J$5:$J$204="MADISON")*(W$5:W$204="x"))</f>
        <v>0</v>
      </c>
      <c r="X235" s="136">
        <f>SUMIF($J$5:$J$204,"=MADISON",X$5:X$204)</f>
        <v>0</v>
      </c>
      <c r="Y235" s="136">
        <f>SUMPRODUCT(($J$5:$J$204="MADISON")*(Y$5:Y$204="x"))</f>
        <v>0</v>
      </c>
      <c r="Z235" s="136">
        <f>SUMPRODUCT(($J$5:$J$204="MADISON")*(Z$5:Z$204="x"))</f>
        <v>0</v>
      </c>
      <c r="AA235" s="136">
        <f>SUMPRODUCT(($J$5:$J$204="MADISON")*(AA$5:AA$204="x"))</f>
        <v>0</v>
      </c>
      <c r="AB235" s="136">
        <f>SUMPRODUCT(($J$5:$J$204="MADISON")*(AB$5:AB$204="x"))</f>
        <v>0</v>
      </c>
      <c r="AC235" s="136">
        <f aca="true" t="shared" si="81" ref="AC235:CN235">SUMPRODUCT(($J$5:$J$204="MADISON")*(AC$5:AC$204="x"))</f>
        <v>0</v>
      </c>
      <c r="AD235" s="136">
        <f t="shared" si="81"/>
        <v>0</v>
      </c>
      <c r="AE235" s="136">
        <f t="shared" si="81"/>
        <v>0</v>
      </c>
      <c r="AF235" s="136">
        <f t="shared" si="81"/>
        <v>0</v>
      </c>
      <c r="AG235" s="136">
        <f t="shared" si="81"/>
        <v>0</v>
      </c>
      <c r="AH235" s="136">
        <f t="shared" si="81"/>
        <v>0</v>
      </c>
      <c r="AI235" s="136">
        <f t="shared" si="81"/>
        <v>0</v>
      </c>
      <c r="AJ235" s="136">
        <f t="shared" si="81"/>
        <v>0</v>
      </c>
      <c r="AK235" s="136">
        <f t="shared" si="81"/>
        <v>0</v>
      </c>
      <c r="AL235" s="136">
        <f t="shared" si="81"/>
        <v>0</v>
      </c>
      <c r="AM235" s="136">
        <f t="shared" si="81"/>
        <v>0</v>
      </c>
      <c r="AN235" s="136">
        <f t="shared" si="81"/>
        <v>0</v>
      </c>
      <c r="AO235" s="136">
        <f t="shared" si="81"/>
        <v>0</v>
      </c>
      <c r="AP235" s="136">
        <f t="shared" si="81"/>
        <v>0</v>
      </c>
      <c r="AQ235" s="136">
        <f t="shared" si="81"/>
        <v>0</v>
      </c>
      <c r="AR235" s="136">
        <f t="shared" si="81"/>
        <v>0</v>
      </c>
      <c r="AS235" s="136">
        <f t="shared" si="81"/>
        <v>0</v>
      </c>
      <c r="AT235" s="136">
        <f t="shared" si="81"/>
        <v>0</v>
      </c>
      <c r="AU235" s="136">
        <f t="shared" si="81"/>
        <v>0</v>
      </c>
      <c r="AV235" s="136">
        <f t="shared" si="81"/>
        <v>0</v>
      </c>
      <c r="AW235" s="136">
        <f t="shared" si="81"/>
        <v>0</v>
      </c>
      <c r="AX235" s="136">
        <f t="shared" si="81"/>
        <v>0</v>
      </c>
      <c r="AY235" s="136">
        <f t="shared" si="81"/>
        <v>0</v>
      </c>
      <c r="AZ235" s="136">
        <f t="shared" si="81"/>
        <v>0</v>
      </c>
      <c r="BA235" s="136">
        <f t="shared" si="81"/>
        <v>0</v>
      </c>
      <c r="BB235" s="136">
        <f t="shared" si="81"/>
        <v>0</v>
      </c>
      <c r="BC235" s="136">
        <f t="shared" si="81"/>
        <v>0</v>
      </c>
      <c r="BD235" s="136">
        <f t="shared" si="81"/>
        <v>0</v>
      </c>
      <c r="BE235" s="136">
        <f t="shared" si="81"/>
        <v>0</v>
      </c>
      <c r="BF235" s="136">
        <f t="shared" si="81"/>
        <v>0</v>
      </c>
      <c r="BG235" s="136">
        <f t="shared" si="81"/>
        <v>0</v>
      </c>
      <c r="BH235" s="136">
        <f t="shared" si="81"/>
        <v>0</v>
      </c>
      <c r="BI235" s="136">
        <f t="shared" si="81"/>
        <v>0</v>
      </c>
      <c r="BJ235" s="136">
        <f t="shared" si="81"/>
        <v>0</v>
      </c>
      <c r="BK235" s="136">
        <f t="shared" si="81"/>
        <v>0</v>
      </c>
      <c r="BL235" s="136">
        <f t="shared" si="81"/>
        <v>0</v>
      </c>
      <c r="BM235" s="136">
        <f t="shared" si="81"/>
        <v>0</v>
      </c>
      <c r="BN235" s="136">
        <f t="shared" si="81"/>
        <v>0</v>
      </c>
      <c r="BO235" s="136">
        <f t="shared" si="81"/>
        <v>0</v>
      </c>
      <c r="BP235" s="136">
        <f t="shared" si="81"/>
        <v>0</v>
      </c>
      <c r="BQ235" s="136">
        <f t="shared" si="81"/>
        <v>0</v>
      </c>
      <c r="BR235" s="136">
        <f t="shared" si="81"/>
        <v>0</v>
      </c>
      <c r="BS235" s="136">
        <f t="shared" si="81"/>
        <v>0</v>
      </c>
      <c r="BT235" s="136">
        <f t="shared" si="81"/>
        <v>0</v>
      </c>
      <c r="BU235" s="136">
        <f t="shared" si="81"/>
        <v>0</v>
      </c>
      <c r="BV235" s="136">
        <f t="shared" si="81"/>
        <v>0</v>
      </c>
      <c r="BW235" s="136">
        <f t="shared" si="81"/>
        <v>0</v>
      </c>
      <c r="BX235" s="136">
        <f t="shared" si="81"/>
        <v>0</v>
      </c>
      <c r="BY235" s="136">
        <f t="shared" si="81"/>
        <v>0</v>
      </c>
      <c r="BZ235" s="136">
        <f t="shared" si="81"/>
        <v>0</v>
      </c>
      <c r="CA235" s="136">
        <f t="shared" si="81"/>
        <v>0</v>
      </c>
      <c r="CB235" s="136">
        <f t="shared" si="81"/>
        <v>0</v>
      </c>
      <c r="CC235" s="136">
        <f t="shared" si="81"/>
        <v>0</v>
      </c>
      <c r="CD235" s="136">
        <f t="shared" si="81"/>
        <v>0</v>
      </c>
      <c r="CE235" s="136">
        <f t="shared" si="81"/>
        <v>0</v>
      </c>
      <c r="CF235" s="136">
        <f t="shared" si="81"/>
        <v>0</v>
      </c>
      <c r="CG235" s="136">
        <f t="shared" si="81"/>
        <v>0</v>
      </c>
      <c r="CH235" s="136">
        <f t="shared" si="81"/>
        <v>0</v>
      </c>
      <c r="CI235" s="136">
        <f t="shared" si="81"/>
        <v>0</v>
      </c>
      <c r="CJ235" s="136">
        <f t="shared" si="81"/>
        <v>0</v>
      </c>
      <c r="CK235" s="136">
        <f t="shared" si="81"/>
        <v>0</v>
      </c>
      <c r="CL235" s="136">
        <f t="shared" si="81"/>
        <v>0</v>
      </c>
      <c r="CM235" s="136">
        <f t="shared" si="81"/>
        <v>0</v>
      </c>
      <c r="CN235" s="136">
        <f t="shared" si="81"/>
        <v>0</v>
      </c>
      <c r="CO235" s="136">
        <f>SUMPRODUCT(($J$5:$J$204="MADISON")*(CO$5:CO$204="x"))</f>
        <v>0</v>
      </c>
      <c r="CU235" s="116" t="s">
        <v>189</v>
      </c>
    </row>
    <row r="236" spans="1:99" ht="15">
      <c r="A236" s="140" t="s">
        <v>164</v>
      </c>
      <c r="B236" s="136">
        <f aca="true" t="shared" si="82" ref="B236:I236">SUMPRODUCT(($J$5:$J$204="MONROE")*(B$5:B$204="x"))</f>
        <v>0</v>
      </c>
      <c r="C236" s="136">
        <f t="shared" si="82"/>
        <v>0</v>
      </c>
      <c r="D236" s="136">
        <f t="shared" si="82"/>
        <v>0</v>
      </c>
      <c r="E236" s="136">
        <f t="shared" si="82"/>
        <v>0</v>
      </c>
      <c r="F236" s="136">
        <f t="shared" si="82"/>
        <v>0</v>
      </c>
      <c r="G236" s="136">
        <f t="shared" si="82"/>
        <v>0</v>
      </c>
      <c r="H236" s="136">
        <f t="shared" si="82"/>
        <v>0</v>
      </c>
      <c r="I236" s="136">
        <f t="shared" si="82"/>
        <v>0</v>
      </c>
      <c r="J236" s="136">
        <f t="shared" si="7"/>
        <v>0</v>
      </c>
      <c r="K236" s="136">
        <f aca="true" t="shared" si="83" ref="K236:Q236">SUMPRODUCT(($J$5:$J$204="MONROE")*(K$5:K$204="x"))</f>
        <v>0</v>
      </c>
      <c r="L236" s="136">
        <f t="shared" si="83"/>
        <v>0</v>
      </c>
      <c r="M236" s="136">
        <f t="shared" si="83"/>
        <v>0</v>
      </c>
      <c r="N236" s="136">
        <f t="shared" si="83"/>
        <v>0</v>
      </c>
      <c r="O236" s="136">
        <f t="shared" si="83"/>
        <v>0</v>
      </c>
      <c r="P236" s="136">
        <f t="shared" si="83"/>
        <v>0</v>
      </c>
      <c r="Q236" s="136">
        <f t="shared" si="83"/>
        <v>0</v>
      </c>
      <c r="R236" s="136"/>
      <c r="S236" s="136">
        <f>SUMPRODUCT(($J$5:$J$204="MONROE")*(S$5:S$204="x"))</f>
        <v>0</v>
      </c>
      <c r="T236" s="136">
        <f>SUMPRODUCT(($J$5:$J$204="MONROE")*(T$5:T$204="x"))</f>
        <v>0</v>
      </c>
      <c r="U236" s="136">
        <f>SUMPRODUCT(($J$5:$J$204="MONROE")*(U$5:U$204="x"))</f>
        <v>0</v>
      </c>
      <c r="V236" s="136">
        <f>SUMPRODUCT(($J$5:$J$204="MONROE")*(V$5:V$204="x"))</f>
        <v>0</v>
      </c>
      <c r="W236" s="136">
        <f>SUMPRODUCT(($J$5:$J$204="MONROE")*(W$5:W$204="x"))</f>
        <v>0</v>
      </c>
      <c r="X236" s="136">
        <f>SUMIF($J$5:$J$204,"=MONROE",X$5:X$204)</f>
        <v>0</v>
      </c>
      <c r="Y236" s="136">
        <f>SUMPRODUCT(($J$5:$J$204="MONROE")*(Y$5:Y$204="x"))</f>
        <v>0</v>
      </c>
      <c r="Z236" s="136">
        <f>SUMPRODUCT(($J$5:$J$204="MONROE")*(Z$5:Z$204="x"))</f>
        <v>0</v>
      </c>
      <c r="AA236" s="136">
        <f>SUMPRODUCT(($J$5:$J$204="MONROE")*(AA$5:AA$204="x"))</f>
        <v>0</v>
      </c>
      <c r="AB236" s="136">
        <f>SUMPRODUCT(($J$5:$J$204="MONROE")*(AB$5:AB$204="x"))</f>
        <v>0</v>
      </c>
      <c r="AC236" s="136">
        <f aca="true" t="shared" si="84" ref="AC236:CN236">SUMPRODUCT(($J$5:$J$204="MONROE")*(AC$5:AC$204="x"))</f>
        <v>0</v>
      </c>
      <c r="AD236" s="136">
        <f t="shared" si="84"/>
        <v>0</v>
      </c>
      <c r="AE236" s="136">
        <f t="shared" si="84"/>
        <v>0</v>
      </c>
      <c r="AF236" s="136">
        <f t="shared" si="84"/>
        <v>0</v>
      </c>
      <c r="AG236" s="136">
        <f t="shared" si="84"/>
        <v>0</v>
      </c>
      <c r="AH236" s="136">
        <f t="shared" si="84"/>
        <v>0</v>
      </c>
      <c r="AI236" s="136">
        <f t="shared" si="84"/>
        <v>0</v>
      </c>
      <c r="AJ236" s="136">
        <f t="shared" si="84"/>
        <v>0</v>
      </c>
      <c r="AK236" s="136">
        <f t="shared" si="84"/>
        <v>0</v>
      </c>
      <c r="AL236" s="136">
        <f t="shared" si="84"/>
        <v>0</v>
      </c>
      <c r="AM236" s="136">
        <f t="shared" si="84"/>
        <v>0</v>
      </c>
      <c r="AN236" s="136">
        <f t="shared" si="84"/>
        <v>0</v>
      </c>
      <c r="AO236" s="136">
        <f t="shared" si="84"/>
        <v>0</v>
      </c>
      <c r="AP236" s="136">
        <f t="shared" si="84"/>
        <v>0</v>
      </c>
      <c r="AQ236" s="136">
        <f t="shared" si="84"/>
        <v>0</v>
      </c>
      <c r="AR236" s="136">
        <f t="shared" si="84"/>
        <v>0</v>
      </c>
      <c r="AS236" s="136">
        <f t="shared" si="84"/>
        <v>0</v>
      </c>
      <c r="AT236" s="136">
        <f t="shared" si="84"/>
        <v>0</v>
      </c>
      <c r="AU236" s="136">
        <f t="shared" si="84"/>
        <v>0</v>
      </c>
      <c r="AV236" s="136">
        <f t="shared" si="84"/>
        <v>0</v>
      </c>
      <c r="AW236" s="136">
        <f t="shared" si="84"/>
        <v>0</v>
      </c>
      <c r="AX236" s="136">
        <f t="shared" si="84"/>
        <v>0</v>
      </c>
      <c r="AY236" s="136">
        <f t="shared" si="84"/>
        <v>0</v>
      </c>
      <c r="AZ236" s="136">
        <f t="shared" si="84"/>
        <v>0</v>
      </c>
      <c r="BA236" s="136">
        <f t="shared" si="84"/>
        <v>0</v>
      </c>
      <c r="BB236" s="136">
        <f t="shared" si="84"/>
        <v>0</v>
      </c>
      <c r="BC236" s="136">
        <f t="shared" si="84"/>
        <v>0</v>
      </c>
      <c r="BD236" s="136">
        <f t="shared" si="84"/>
        <v>0</v>
      </c>
      <c r="BE236" s="136">
        <f t="shared" si="84"/>
        <v>0</v>
      </c>
      <c r="BF236" s="136">
        <f t="shared" si="84"/>
        <v>0</v>
      </c>
      <c r="BG236" s="136">
        <f t="shared" si="84"/>
        <v>0</v>
      </c>
      <c r="BH236" s="136">
        <f t="shared" si="84"/>
        <v>0</v>
      </c>
      <c r="BI236" s="136">
        <f t="shared" si="84"/>
        <v>0</v>
      </c>
      <c r="BJ236" s="136">
        <f t="shared" si="84"/>
        <v>0</v>
      </c>
      <c r="BK236" s="136">
        <f t="shared" si="84"/>
        <v>0</v>
      </c>
      <c r="BL236" s="136">
        <f t="shared" si="84"/>
        <v>0</v>
      </c>
      <c r="BM236" s="136">
        <f t="shared" si="84"/>
        <v>0</v>
      </c>
      <c r="BN236" s="136">
        <f t="shared" si="84"/>
        <v>0</v>
      </c>
      <c r="BO236" s="136">
        <f t="shared" si="84"/>
        <v>0</v>
      </c>
      <c r="BP236" s="136">
        <f t="shared" si="84"/>
        <v>0</v>
      </c>
      <c r="BQ236" s="136">
        <f t="shared" si="84"/>
        <v>0</v>
      </c>
      <c r="BR236" s="136">
        <f t="shared" si="84"/>
        <v>0</v>
      </c>
      <c r="BS236" s="136">
        <f t="shared" si="84"/>
        <v>0</v>
      </c>
      <c r="BT236" s="136">
        <f t="shared" si="84"/>
        <v>0</v>
      </c>
      <c r="BU236" s="136">
        <f t="shared" si="84"/>
        <v>0</v>
      </c>
      <c r="BV236" s="136">
        <f t="shared" si="84"/>
        <v>0</v>
      </c>
      <c r="BW236" s="136">
        <f t="shared" si="84"/>
        <v>0</v>
      </c>
      <c r="BX236" s="136">
        <f t="shared" si="84"/>
        <v>0</v>
      </c>
      <c r="BY236" s="136">
        <f t="shared" si="84"/>
        <v>0</v>
      </c>
      <c r="BZ236" s="136">
        <f t="shared" si="84"/>
        <v>0</v>
      </c>
      <c r="CA236" s="136">
        <f t="shared" si="84"/>
        <v>0</v>
      </c>
      <c r="CB236" s="136">
        <f t="shared" si="84"/>
        <v>0</v>
      </c>
      <c r="CC236" s="136">
        <f t="shared" si="84"/>
        <v>0</v>
      </c>
      <c r="CD236" s="136">
        <f t="shared" si="84"/>
        <v>0</v>
      </c>
      <c r="CE236" s="136">
        <f t="shared" si="84"/>
        <v>0</v>
      </c>
      <c r="CF236" s="136">
        <f t="shared" si="84"/>
        <v>0</v>
      </c>
      <c r="CG236" s="136">
        <f t="shared" si="84"/>
        <v>0</v>
      </c>
      <c r="CH236" s="136">
        <f t="shared" si="84"/>
        <v>0</v>
      </c>
      <c r="CI236" s="136">
        <f t="shared" si="84"/>
        <v>0</v>
      </c>
      <c r="CJ236" s="136">
        <f t="shared" si="84"/>
        <v>0</v>
      </c>
      <c r="CK236" s="136">
        <f t="shared" si="84"/>
        <v>0</v>
      </c>
      <c r="CL236" s="136">
        <f t="shared" si="84"/>
        <v>0</v>
      </c>
      <c r="CM236" s="136">
        <f t="shared" si="84"/>
        <v>0</v>
      </c>
      <c r="CN236" s="136">
        <f t="shared" si="84"/>
        <v>0</v>
      </c>
      <c r="CO236" s="136">
        <f>SUMPRODUCT(($J$5:$J$204="MONROE")*(CO$5:CO$204="x"))</f>
        <v>0</v>
      </c>
      <c r="CU236" s="116" t="s">
        <v>190</v>
      </c>
    </row>
    <row r="237" spans="1:99" ht="15">
      <c r="A237" s="140" t="s">
        <v>165</v>
      </c>
      <c r="B237" s="136">
        <f aca="true" t="shared" si="85" ref="B237:I237">SUMPRODUCT(($J$5:$J$204="MONTGOMERY")*(B$5:B$204="x"))</f>
        <v>0</v>
      </c>
      <c r="C237" s="136">
        <f t="shared" si="85"/>
        <v>0</v>
      </c>
      <c r="D237" s="136">
        <f t="shared" si="85"/>
        <v>0</v>
      </c>
      <c r="E237" s="136">
        <f t="shared" si="85"/>
        <v>0</v>
      </c>
      <c r="F237" s="136">
        <f t="shared" si="85"/>
        <v>0</v>
      </c>
      <c r="G237" s="136">
        <f t="shared" si="85"/>
        <v>0</v>
      </c>
      <c r="H237" s="136">
        <f t="shared" si="85"/>
        <v>0</v>
      </c>
      <c r="I237" s="136">
        <f t="shared" si="85"/>
        <v>0</v>
      </c>
      <c r="J237" s="136">
        <f t="shared" si="7"/>
        <v>0</v>
      </c>
      <c r="K237" s="136">
        <f aca="true" t="shared" si="86" ref="K237:Q237">SUMPRODUCT(($J$5:$J$204="MONTGOMERY")*(K$5:K$204="x"))</f>
        <v>0</v>
      </c>
      <c r="L237" s="136">
        <f t="shared" si="86"/>
        <v>0</v>
      </c>
      <c r="M237" s="136">
        <f t="shared" si="86"/>
        <v>0</v>
      </c>
      <c r="N237" s="136">
        <f t="shared" si="86"/>
        <v>0</v>
      </c>
      <c r="O237" s="136">
        <f t="shared" si="86"/>
        <v>0</v>
      </c>
      <c r="P237" s="136">
        <f t="shared" si="86"/>
        <v>0</v>
      </c>
      <c r="Q237" s="136">
        <f t="shared" si="86"/>
        <v>0</v>
      </c>
      <c r="R237" s="136"/>
      <c r="S237" s="136">
        <f>SUMPRODUCT(($J$5:$J$204="MONTGOMERY")*(S$5:S$204="x"))</f>
        <v>0</v>
      </c>
      <c r="T237" s="136">
        <f>SUMPRODUCT(($J$5:$J$204="MONTGOMERY")*(T$5:T$204="x"))</f>
        <v>0</v>
      </c>
      <c r="U237" s="136">
        <f>SUMPRODUCT(($J$5:$J$204="MONTGOMERY")*(U$5:U$204="x"))</f>
        <v>0</v>
      </c>
      <c r="V237" s="136">
        <f>SUMPRODUCT(($J$5:$J$204="MONTGOMERY")*(V$5:V$204="x"))</f>
        <v>0</v>
      </c>
      <c r="W237" s="136">
        <f>SUMPRODUCT(($J$5:$J$204="MONTGOMERY")*(W$5:W$204="x"))</f>
        <v>0</v>
      </c>
      <c r="X237" s="136">
        <f>SUMIF($J$5:$J$204,"=MONTGOMERY",X$5:X$204)</f>
        <v>0</v>
      </c>
      <c r="Y237" s="136">
        <f>SUMPRODUCT(($J$5:$J$204="MONTGOMERY")*(Y$5:Y$204="x"))</f>
        <v>0</v>
      </c>
      <c r="Z237" s="136">
        <f>SUMPRODUCT(($J$5:$J$204="MONTGOMERY")*(Z$5:Z$204="x"))</f>
        <v>0</v>
      </c>
      <c r="AA237" s="136">
        <f>SUMPRODUCT(($J$5:$J$204="MONTGOMERY")*(AA$5:AA$204="x"))</f>
        <v>0</v>
      </c>
      <c r="AB237" s="136">
        <f>SUMPRODUCT(($J$5:$J$204="MONTGOMERY")*(AB$5:AB$204="x"))</f>
        <v>0</v>
      </c>
      <c r="AC237" s="136">
        <f aca="true" t="shared" si="87" ref="AC237:CN237">SUMPRODUCT(($J$5:$J$204="MONTGOMERY")*(AC$5:AC$204="x"))</f>
        <v>0</v>
      </c>
      <c r="AD237" s="136">
        <f t="shared" si="87"/>
        <v>0</v>
      </c>
      <c r="AE237" s="136">
        <f t="shared" si="87"/>
        <v>0</v>
      </c>
      <c r="AF237" s="136">
        <f t="shared" si="87"/>
        <v>0</v>
      </c>
      <c r="AG237" s="136">
        <f t="shared" si="87"/>
        <v>0</v>
      </c>
      <c r="AH237" s="136">
        <f t="shared" si="87"/>
        <v>0</v>
      </c>
      <c r="AI237" s="136">
        <f t="shared" si="87"/>
        <v>0</v>
      </c>
      <c r="AJ237" s="136">
        <f t="shared" si="87"/>
        <v>0</v>
      </c>
      <c r="AK237" s="136">
        <f t="shared" si="87"/>
        <v>0</v>
      </c>
      <c r="AL237" s="136">
        <f t="shared" si="87"/>
        <v>0</v>
      </c>
      <c r="AM237" s="136">
        <f t="shared" si="87"/>
        <v>0</v>
      </c>
      <c r="AN237" s="136">
        <f t="shared" si="87"/>
        <v>0</v>
      </c>
      <c r="AO237" s="136">
        <f t="shared" si="87"/>
        <v>0</v>
      </c>
      <c r="AP237" s="136">
        <f t="shared" si="87"/>
        <v>0</v>
      </c>
      <c r="AQ237" s="136">
        <f t="shared" si="87"/>
        <v>0</v>
      </c>
      <c r="AR237" s="136">
        <f t="shared" si="87"/>
        <v>0</v>
      </c>
      <c r="AS237" s="136">
        <f t="shared" si="87"/>
        <v>0</v>
      </c>
      <c r="AT237" s="136">
        <f t="shared" si="87"/>
        <v>0</v>
      </c>
      <c r="AU237" s="136">
        <f t="shared" si="87"/>
        <v>0</v>
      </c>
      <c r="AV237" s="136">
        <f t="shared" si="87"/>
        <v>0</v>
      </c>
      <c r="AW237" s="136">
        <f t="shared" si="87"/>
        <v>0</v>
      </c>
      <c r="AX237" s="136">
        <f t="shared" si="87"/>
        <v>0</v>
      </c>
      <c r="AY237" s="136">
        <f t="shared" si="87"/>
        <v>0</v>
      </c>
      <c r="AZ237" s="136">
        <f t="shared" si="87"/>
        <v>0</v>
      </c>
      <c r="BA237" s="136">
        <f t="shared" si="87"/>
        <v>0</v>
      </c>
      <c r="BB237" s="136">
        <f t="shared" si="87"/>
        <v>0</v>
      </c>
      <c r="BC237" s="136">
        <f t="shared" si="87"/>
        <v>0</v>
      </c>
      <c r="BD237" s="136">
        <f t="shared" si="87"/>
        <v>0</v>
      </c>
      <c r="BE237" s="136">
        <f t="shared" si="87"/>
        <v>0</v>
      </c>
      <c r="BF237" s="136">
        <f t="shared" si="87"/>
        <v>0</v>
      </c>
      <c r="BG237" s="136">
        <f t="shared" si="87"/>
        <v>0</v>
      </c>
      <c r="BH237" s="136">
        <f t="shared" si="87"/>
        <v>0</v>
      </c>
      <c r="BI237" s="136">
        <f t="shared" si="87"/>
        <v>0</v>
      </c>
      <c r="BJ237" s="136">
        <f t="shared" si="87"/>
        <v>0</v>
      </c>
      <c r="BK237" s="136">
        <f t="shared" si="87"/>
        <v>0</v>
      </c>
      <c r="BL237" s="136">
        <f t="shared" si="87"/>
        <v>0</v>
      </c>
      <c r="BM237" s="136">
        <f t="shared" si="87"/>
        <v>0</v>
      </c>
      <c r="BN237" s="136">
        <f t="shared" si="87"/>
        <v>0</v>
      </c>
      <c r="BO237" s="136">
        <f t="shared" si="87"/>
        <v>0</v>
      </c>
      <c r="BP237" s="136">
        <f t="shared" si="87"/>
        <v>0</v>
      </c>
      <c r="BQ237" s="136">
        <f t="shared" si="87"/>
        <v>0</v>
      </c>
      <c r="BR237" s="136">
        <f t="shared" si="87"/>
        <v>0</v>
      </c>
      <c r="BS237" s="136">
        <f t="shared" si="87"/>
        <v>0</v>
      </c>
      <c r="BT237" s="136">
        <f t="shared" si="87"/>
        <v>0</v>
      </c>
      <c r="BU237" s="136">
        <f t="shared" si="87"/>
        <v>0</v>
      </c>
      <c r="BV237" s="136">
        <f t="shared" si="87"/>
        <v>0</v>
      </c>
      <c r="BW237" s="136">
        <f t="shared" si="87"/>
        <v>0</v>
      </c>
      <c r="BX237" s="136">
        <f t="shared" si="87"/>
        <v>0</v>
      </c>
      <c r="BY237" s="136">
        <f t="shared" si="87"/>
        <v>0</v>
      </c>
      <c r="BZ237" s="136">
        <f t="shared" si="87"/>
        <v>0</v>
      </c>
      <c r="CA237" s="136">
        <f t="shared" si="87"/>
        <v>0</v>
      </c>
      <c r="CB237" s="136">
        <f t="shared" si="87"/>
        <v>0</v>
      </c>
      <c r="CC237" s="136">
        <f t="shared" si="87"/>
        <v>0</v>
      </c>
      <c r="CD237" s="136">
        <f t="shared" si="87"/>
        <v>0</v>
      </c>
      <c r="CE237" s="136">
        <f t="shared" si="87"/>
        <v>0</v>
      </c>
      <c r="CF237" s="136">
        <f t="shared" si="87"/>
        <v>0</v>
      </c>
      <c r="CG237" s="136">
        <f t="shared" si="87"/>
        <v>0</v>
      </c>
      <c r="CH237" s="136">
        <f t="shared" si="87"/>
        <v>0</v>
      </c>
      <c r="CI237" s="136">
        <f t="shared" si="87"/>
        <v>0</v>
      </c>
      <c r="CJ237" s="136">
        <f t="shared" si="87"/>
        <v>0</v>
      </c>
      <c r="CK237" s="136">
        <f t="shared" si="87"/>
        <v>0</v>
      </c>
      <c r="CL237" s="136">
        <f t="shared" si="87"/>
        <v>0</v>
      </c>
      <c r="CM237" s="136">
        <f t="shared" si="87"/>
        <v>0</v>
      </c>
      <c r="CN237" s="136">
        <f t="shared" si="87"/>
        <v>0</v>
      </c>
      <c r="CO237" s="136">
        <f>SUMPRODUCT(($J$5:$J$204="MONTGOMERY")*(CO$5:CO$204="x"))</f>
        <v>0</v>
      </c>
      <c r="CU237" s="116" t="s">
        <v>191</v>
      </c>
    </row>
    <row r="238" spans="1:99" ht="15">
      <c r="A238" s="140" t="s">
        <v>166</v>
      </c>
      <c r="B238" s="136">
        <f aca="true" t="shared" si="88" ref="B238:I238">SUMPRODUCT(($J$5:$J$204="NASSAU")*(B$5:B$204="x"))</f>
        <v>0</v>
      </c>
      <c r="C238" s="136">
        <f t="shared" si="88"/>
        <v>0</v>
      </c>
      <c r="D238" s="136">
        <f t="shared" si="88"/>
        <v>0</v>
      </c>
      <c r="E238" s="136">
        <f t="shared" si="88"/>
        <v>0</v>
      </c>
      <c r="F238" s="136">
        <f t="shared" si="88"/>
        <v>0</v>
      </c>
      <c r="G238" s="136">
        <f t="shared" si="88"/>
        <v>0</v>
      </c>
      <c r="H238" s="136">
        <f t="shared" si="88"/>
        <v>0</v>
      </c>
      <c r="I238" s="136">
        <f t="shared" si="88"/>
        <v>0</v>
      </c>
      <c r="J238" s="136">
        <f t="shared" si="7"/>
        <v>0</v>
      </c>
      <c r="K238" s="136">
        <f aca="true" t="shared" si="89" ref="K238:Q238">SUMPRODUCT(($J$5:$J$204="NASSAU")*(K$5:K$204="x"))</f>
        <v>0</v>
      </c>
      <c r="L238" s="136">
        <f t="shared" si="89"/>
        <v>0</v>
      </c>
      <c r="M238" s="136">
        <f t="shared" si="89"/>
        <v>0</v>
      </c>
      <c r="N238" s="136">
        <f t="shared" si="89"/>
        <v>0</v>
      </c>
      <c r="O238" s="136">
        <f t="shared" si="89"/>
        <v>0</v>
      </c>
      <c r="P238" s="136">
        <f t="shared" si="89"/>
        <v>0</v>
      </c>
      <c r="Q238" s="136">
        <f t="shared" si="89"/>
        <v>0</v>
      </c>
      <c r="R238" s="136"/>
      <c r="S238" s="136">
        <f>SUMPRODUCT(($J$5:$J$204="NASSAU")*(S$5:S$204="x"))</f>
        <v>0</v>
      </c>
      <c r="T238" s="136">
        <f>SUMPRODUCT(($J$5:$J$204="NASSAU")*(T$5:T$204="x"))</f>
        <v>0</v>
      </c>
      <c r="U238" s="136">
        <f>SUMPRODUCT(($J$5:$J$204="NASSAU")*(U$5:U$204="x"))</f>
        <v>0</v>
      </c>
      <c r="V238" s="136">
        <f>SUMPRODUCT(($J$5:$J$204="NASSAU")*(V$5:V$204="x"))</f>
        <v>0</v>
      </c>
      <c r="W238" s="136">
        <f>SUMPRODUCT(($J$5:$J$204="NASSAU")*(W$5:W$204="x"))</f>
        <v>0</v>
      </c>
      <c r="X238" s="136">
        <f>SUMIF($J$5:$J$204,"=NASSAU",X$5:X$204)</f>
        <v>0</v>
      </c>
      <c r="Y238" s="136">
        <f>SUMPRODUCT(($J$5:$J$204="NASSAU")*(Y$5:Y$204="x"))</f>
        <v>0</v>
      </c>
      <c r="Z238" s="136">
        <f>SUMPRODUCT(($J$5:$J$204="NASSAU")*(Z$5:Z$204="x"))</f>
        <v>0</v>
      </c>
      <c r="AA238" s="136">
        <f>SUMPRODUCT(($J$5:$J$204="NASSAU")*(AA$5:AA$204="x"))</f>
        <v>0</v>
      </c>
      <c r="AB238" s="136">
        <f>SUMPRODUCT(($J$5:$J$204="NASSAU")*(AB$5:AB$204="x"))</f>
        <v>0</v>
      </c>
      <c r="AC238" s="136">
        <f aca="true" t="shared" si="90" ref="AC238:CN238">SUMPRODUCT(($J$5:$J$204="NASSAU")*(AC$5:AC$204="x"))</f>
        <v>0</v>
      </c>
      <c r="AD238" s="136">
        <f t="shared" si="90"/>
        <v>0</v>
      </c>
      <c r="AE238" s="136">
        <f t="shared" si="90"/>
        <v>0</v>
      </c>
      <c r="AF238" s="136">
        <f t="shared" si="90"/>
        <v>0</v>
      </c>
      <c r="AG238" s="136">
        <f t="shared" si="90"/>
        <v>0</v>
      </c>
      <c r="AH238" s="136">
        <f t="shared" si="90"/>
        <v>0</v>
      </c>
      <c r="AI238" s="136">
        <f t="shared" si="90"/>
        <v>0</v>
      </c>
      <c r="AJ238" s="136">
        <f t="shared" si="90"/>
        <v>0</v>
      </c>
      <c r="AK238" s="136">
        <f t="shared" si="90"/>
        <v>0</v>
      </c>
      <c r="AL238" s="136">
        <f t="shared" si="90"/>
        <v>0</v>
      </c>
      <c r="AM238" s="136">
        <f t="shared" si="90"/>
        <v>0</v>
      </c>
      <c r="AN238" s="136">
        <f t="shared" si="90"/>
        <v>0</v>
      </c>
      <c r="AO238" s="136">
        <f t="shared" si="90"/>
        <v>0</v>
      </c>
      <c r="AP238" s="136">
        <f t="shared" si="90"/>
        <v>0</v>
      </c>
      <c r="AQ238" s="136">
        <f t="shared" si="90"/>
        <v>0</v>
      </c>
      <c r="AR238" s="136">
        <f t="shared" si="90"/>
        <v>0</v>
      </c>
      <c r="AS238" s="136">
        <f t="shared" si="90"/>
        <v>0</v>
      </c>
      <c r="AT238" s="136">
        <f t="shared" si="90"/>
        <v>0</v>
      </c>
      <c r="AU238" s="136">
        <f t="shared" si="90"/>
        <v>0</v>
      </c>
      <c r="AV238" s="136">
        <f t="shared" si="90"/>
        <v>0</v>
      </c>
      <c r="AW238" s="136">
        <f t="shared" si="90"/>
        <v>0</v>
      </c>
      <c r="AX238" s="136">
        <f t="shared" si="90"/>
        <v>0</v>
      </c>
      <c r="AY238" s="136">
        <f t="shared" si="90"/>
        <v>0</v>
      </c>
      <c r="AZ238" s="136">
        <f t="shared" si="90"/>
        <v>0</v>
      </c>
      <c r="BA238" s="136">
        <f t="shared" si="90"/>
        <v>0</v>
      </c>
      <c r="BB238" s="136">
        <f t="shared" si="90"/>
        <v>0</v>
      </c>
      <c r="BC238" s="136">
        <f t="shared" si="90"/>
        <v>0</v>
      </c>
      <c r="BD238" s="136">
        <f t="shared" si="90"/>
        <v>0</v>
      </c>
      <c r="BE238" s="136">
        <f t="shared" si="90"/>
        <v>0</v>
      </c>
      <c r="BF238" s="136">
        <f t="shared" si="90"/>
        <v>0</v>
      </c>
      <c r="BG238" s="136">
        <f t="shared" si="90"/>
        <v>0</v>
      </c>
      <c r="BH238" s="136">
        <f t="shared" si="90"/>
        <v>0</v>
      </c>
      <c r="BI238" s="136">
        <f t="shared" si="90"/>
        <v>0</v>
      </c>
      <c r="BJ238" s="136">
        <f t="shared" si="90"/>
        <v>0</v>
      </c>
      <c r="BK238" s="136">
        <f t="shared" si="90"/>
        <v>0</v>
      </c>
      <c r="BL238" s="136">
        <f t="shared" si="90"/>
        <v>0</v>
      </c>
      <c r="BM238" s="136">
        <f t="shared" si="90"/>
        <v>0</v>
      </c>
      <c r="BN238" s="136">
        <f t="shared" si="90"/>
        <v>0</v>
      </c>
      <c r="BO238" s="136">
        <f t="shared" si="90"/>
        <v>0</v>
      </c>
      <c r="BP238" s="136">
        <f t="shared" si="90"/>
        <v>0</v>
      </c>
      <c r="BQ238" s="136">
        <f t="shared" si="90"/>
        <v>0</v>
      </c>
      <c r="BR238" s="136">
        <f t="shared" si="90"/>
        <v>0</v>
      </c>
      <c r="BS238" s="136">
        <f t="shared" si="90"/>
        <v>0</v>
      </c>
      <c r="BT238" s="136">
        <f t="shared" si="90"/>
        <v>0</v>
      </c>
      <c r="BU238" s="136">
        <f t="shared" si="90"/>
        <v>0</v>
      </c>
      <c r="BV238" s="136">
        <f t="shared" si="90"/>
        <v>0</v>
      </c>
      <c r="BW238" s="136">
        <f t="shared" si="90"/>
        <v>0</v>
      </c>
      <c r="BX238" s="136">
        <f t="shared" si="90"/>
        <v>0</v>
      </c>
      <c r="BY238" s="136">
        <f t="shared" si="90"/>
        <v>0</v>
      </c>
      <c r="BZ238" s="136">
        <f t="shared" si="90"/>
        <v>0</v>
      </c>
      <c r="CA238" s="136">
        <f t="shared" si="90"/>
        <v>0</v>
      </c>
      <c r="CB238" s="136">
        <f t="shared" si="90"/>
        <v>0</v>
      </c>
      <c r="CC238" s="136">
        <f t="shared" si="90"/>
        <v>0</v>
      </c>
      <c r="CD238" s="136">
        <f t="shared" si="90"/>
        <v>0</v>
      </c>
      <c r="CE238" s="136">
        <f t="shared" si="90"/>
        <v>0</v>
      </c>
      <c r="CF238" s="136">
        <f t="shared" si="90"/>
        <v>0</v>
      </c>
      <c r="CG238" s="136">
        <f t="shared" si="90"/>
        <v>0</v>
      </c>
      <c r="CH238" s="136">
        <f t="shared" si="90"/>
        <v>0</v>
      </c>
      <c r="CI238" s="136">
        <f t="shared" si="90"/>
        <v>0</v>
      </c>
      <c r="CJ238" s="136">
        <f t="shared" si="90"/>
        <v>0</v>
      </c>
      <c r="CK238" s="136">
        <f t="shared" si="90"/>
        <v>0</v>
      </c>
      <c r="CL238" s="136">
        <f t="shared" si="90"/>
        <v>0</v>
      </c>
      <c r="CM238" s="136">
        <f t="shared" si="90"/>
        <v>0</v>
      </c>
      <c r="CN238" s="136">
        <f t="shared" si="90"/>
        <v>0</v>
      </c>
      <c r="CO238" s="136">
        <f>SUMPRODUCT(($J$5:$J$204="NASSAU")*(CO$5:CO$204="x"))</f>
        <v>0</v>
      </c>
      <c r="CU238" s="116" t="s">
        <v>192</v>
      </c>
    </row>
    <row r="239" spans="1:99" ht="15">
      <c r="A239" s="140" t="s">
        <v>198</v>
      </c>
      <c r="B239" s="136">
        <f aca="true" t="shared" si="91" ref="B239:I239">SUMPRODUCT(($J$5:$J$204="NEW YORK")*(B$5:B$204="x"))</f>
        <v>0</v>
      </c>
      <c r="C239" s="136">
        <f t="shared" si="91"/>
        <v>0</v>
      </c>
      <c r="D239" s="136">
        <f t="shared" si="91"/>
        <v>0</v>
      </c>
      <c r="E239" s="136">
        <f t="shared" si="91"/>
        <v>0</v>
      </c>
      <c r="F239" s="136">
        <f t="shared" si="91"/>
        <v>0</v>
      </c>
      <c r="G239" s="136">
        <f t="shared" si="91"/>
        <v>0</v>
      </c>
      <c r="H239" s="136">
        <f t="shared" si="91"/>
        <v>0</v>
      </c>
      <c r="I239" s="136">
        <f t="shared" si="91"/>
        <v>0</v>
      </c>
      <c r="J239" s="136">
        <f t="shared" si="7"/>
        <v>0</v>
      </c>
      <c r="K239" s="136">
        <f aca="true" t="shared" si="92" ref="K239:Q239">SUMPRODUCT(($J$5:$J$204="NEW YORK")*(K$5:K$204="x"))</f>
        <v>0</v>
      </c>
      <c r="L239" s="136">
        <f t="shared" si="92"/>
        <v>0</v>
      </c>
      <c r="M239" s="136">
        <f t="shared" si="92"/>
        <v>0</v>
      </c>
      <c r="N239" s="136">
        <f t="shared" si="92"/>
        <v>0</v>
      </c>
      <c r="O239" s="136">
        <f t="shared" si="92"/>
        <v>0</v>
      </c>
      <c r="P239" s="136">
        <f t="shared" si="92"/>
        <v>0</v>
      </c>
      <c r="Q239" s="136">
        <f t="shared" si="92"/>
        <v>0</v>
      </c>
      <c r="R239" s="136"/>
      <c r="S239" s="136">
        <f>SUMPRODUCT(($J$5:$J$204="NEW YORK")*(S$5:S$204="x"))</f>
        <v>0</v>
      </c>
      <c r="T239" s="136">
        <f>SUMPRODUCT(($J$5:$J$204="NEW YORK")*(T$5:T$204="x"))</f>
        <v>0</v>
      </c>
      <c r="U239" s="136">
        <f>SUMPRODUCT(($J$5:$J$204="NEW YORK")*(U$5:U$204="x"))</f>
        <v>0</v>
      </c>
      <c r="V239" s="136">
        <f>SUMPRODUCT(($J$5:$J$204="NEW YORK")*(V$5:V$204="x"))</f>
        <v>0</v>
      </c>
      <c r="W239" s="136">
        <f>SUMPRODUCT(($J$5:$J$204="NEW YORK")*(W$5:W$204="x"))</f>
        <v>0</v>
      </c>
      <c r="X239" s="136">
        <f>SUMIF($J$5:$J$204,"=NEW YORK",X$5:X$204)</f>
        <v>0</v>
      </c>
      <c r="Y239" s="136">
        <f>SUMPRODUCT(($J$5:$J$204="NEW YORK")*(Y$5:Y$204="x"))</f>
        <v>0</v>
      </c>
      <c r="Z239" s="136">
        <f>SUMPRODUCT(($J$5:$J$204="NEW YORK")*(Z$5:Z$204="x"))</f>
        <v>0</v>
      </c>
      <c r="AA239" s="136">
        <f>SUMPRODUCT(($J$5:$J$204="NEW YORK")*(AA$5:AA$204="x"))</f>
        <v>0</v>
      </c>
      <c r="AB239" s="136">
        <f>SUMPRODUCT(($J$5:$J$204="NEW YORK")*(AB$5:AB$204="x"))</f>
        <v>0</v>
      </c>
      <c r="AC239" s="136">
        <f aca="true" t="shared" si="93" ref="AC239:CN239">SUMPRODUCT(($J$5:$J$204="NEW YORK")*(AC$5:AC$204="x"))</f>
        <v>0</v>
      </c>
      <c r="AD239" s="136">
        <f t="shared" si="93"/>
        <v>0</v>
      </c>
      <c r="AE239" s="136">
        <f t="shared" si="93"/>
        <v>0</v>
      </c>
      <c r="AF239" s="136">
        <f t="shared" si="93"/>
        <v>0</v>
      </c>
      <c r="AG239" s="136">
        <f t="shared" si="93"/>
        <v>0</v>
      </c>
      <c r="AH239" s="136">
        <f t="shared" si="93"/>
        <v>0</v>
      </c>
      <c r="AI239" s="136">
        <f t="shared" si="93"/>
        <v>0</v>
      </c>
      <c r="AJ239" s="136">
        <f t="shared" si="93"/>
        <v>0</v>
      </c>
      <c r="AK239" s="136">
        <f t="shared" si="93"/>
        <v>0</v>
      </c>
      <c r="AL239" s="136">
        <f t="shared" si="93"/>
        <v>0</v>
      </c>
      <c r="AM239" s="136">
        <f t="shared" si="93"/>
        <v>0</v>
      </c>
      <c r="AN239" s="136">
        <f t="shared" si="93"/>
        <v>0</v>
      </c>
      <c r="AO239" s="136">
        <f t="shared" si="93"/>
        <v>0</v>
      </c>
      <c r="AP239" s="136">
        <f t="shared" si="93"/>
        <v>0</v>
      </c>
      <c r="AQ239" s="136">
        <f t="shared" si="93"/>
        <v>0</v>
      </c>
      <c r="AR239" s="136">
        <f t="shared" si="93"/>
        <v>0</v>
      </c>
      <c r="AS239" s="136">
        <f t="shared" si="93"/>
        <v>0</v>
      </c>
      <c r="AT239" s="136">
        <f t="shared" si="93"/>
        <v>0</v>
      </c>
      <c r="AU239" s="136">
        <f t="shared" si="93"/>
        <v>0</v>
      </c>
      <c r="AV239" s="136">
        <f t="shared" si="93"/>
        <v>0</v>
      </c>
      <c r="AW239" s="136">
        <f t="shared" si="93"/>
        <v>0</v>
      </c>
      <c r="AX239" s="136">
        <f t="shared" si="93"/>
        <v>0</v>
      </c>
      <c r="AY239" s="136">
        <f t="shared" si="93"/>
        <v>0</v>
      </c>
      <c r="AZ239" s="136">
        <f t="shared" si="93"/>
        <v>0</v>
      </c>
      <c r="BA239" s="136">
        <f t="shared" si="93"/>
        <v>0</v>
      </c>
      <c r="BB239" s="136">
        <f t="shared" si="93"/>
        <v>0</v>
      </c>
      <c r="BC239" s="136">
        <f t="shared" si="93"/>
        <v>0</v>
      </c>
      <c r="BD239" s="136">
        <f t="shared" si="93"/>
        <v>0</v>
      </c>
      <c r="BE239" s="136">
        <f t="shared" si="93"/>
        <v>0</v>
      </c>
      <c r="BF239" s="136">
        <f t="shared" si="93"/>
        <v>0</v>
      </c>
      <c r="BG239" s="136">
        <f t="shared" si="93"/>
        <v>0</v>
      </c>
      <c r="BH239" s="136">
        <f t="shared" si="93"/>
        <v>0</v>
      </c>
      <c r="BI239" s="136">
        <f t="shared" si="93"/>
        <v>0</v>
      </c>
      <c r="BJ239" s="136">
        <f t="shared" si="93"/>
        <v>0</v>
      </c>
      <c r="BK239" s="136">
        <f t="shared" si="93"/>
        <v>0</v>
      </c>
      <c r="BL239" s="136">
        <f t="shared" si="93"/>
        <v>0</v>
      </c>
      <c r="BM239" s="136">
        <f t="shared" si="93"/>
        <v>0</v>
      </c>
      <c r="BN239" s="136">
        <f t="shared" si="93"/>
        <v>0</v>
      </c>
      <c r="BO239" s="136">
        <f t="shared" si="93"/>
        <v>0</v>
      </c>
      <c r="BP239" s="136">
        <f t="shared" si="93"/>
        <v>0</v>
      </c>
      <c r="BQ239" s="136">
        <f t="shared" si="93"/>
        <v>0</v>
      </c>
      <c r="BR239" s="136">
        <f t="shared" si="93"/>
        <v>0</v>
      </c>
      <c r="BS239" s="136">
        <f t="shared" si="93"/>
        <v>0</v>
      </c>
      <c r="BT239" s="136">
        <f t="shared" si="93"/>
        <v>0</v>
      </c>
      <c r="BU239" s="136">
        <f t="shared" si="93"/>
        <v>0</v>
      </c>
      <c r="BV239" s="136">
        <f t="shared" si="93"/>
        <v>0</v>
      </c>
      <c r="BW239" s="136">
        <f t="shared" si="93"/>
        <v>0</v>
      </c>
      <c r="BX239" s="136">
        <f t="shared" si="93"/>
        <v>0</v>
      </c>
      <c r="BY239" s="136">
        <f t="shared" si="93"/>
        <v>0</v>
      </c>
      <c r="BZ239" s="136">
        <f t="shared" si="93"/>
        <v>0</v>
      </c>
      <c r="CA239" s="136">
        <f t="shared" si="93"/>
        <v>0</v>
      </c>
      <c r="CB239" s="136">
        <f t="shared" si="93"/>
        <v>0</v>
      </c>
      <c r="CC239" s="136">
        <f t="shared" si="93"/>
        <v>0</v>
      </c>
      <c r="CD239" s="136">
        <f t="shared" si="93"/>
        <v>0</v>
      </c>
      <c r="CE239" s="136">
        <f t="shared" si="93"/>
        <v>0</v>
      </c>
      <c r="CF239" s="136">
        <f t="shared" si="93"/>
        <v>0</v>
      </c>
      <c r="CG239" s="136">
        <f t="shared" si="93"/>
        <v>0</v>
      </c>
      <c r="CH239" s="136">
        <f t="shared" si="93"/>
        <v>0</v>
      </c>
      <c r="CI239" s="136">
        <f t="shared" si="93"/>
        <v>0</v>
      </c>
      <c r="CJ239" s="136">
        <f t="shared" si="93"/>
        <v>0</v>
      </c>
      <c r="CK239" s="136">
        <f t="shared" si="93"/>
        <v>0</v>
      </c>
      <c r="CL239" s="136">
        <f t="shared" si="93"/>
        <v>0</v>
      </c>
      <c r="CM239" s="136">
        <f t="shared" si="93"/>
        <v>0</v>
      </c>
      <c r="CN239" s="136">
        <f t="shared" si="93"/>
        <v>0</v>
      </c>
      <c r="CO239" s="136">
        <f>SUMPRODUCT(($J$5:$J$204="NEW YORK")*(CO$5:CO$204="x"))</f>
        <v>0</v>
      </c>
      <c r="CU239" s="116" t="s">
        <v>193</v>
      </c>
    </row>
    <row r="240" spans="1:99" ht="15">
      <c r="A240" s="140" t="s">
        <v>167</v>
      </c>
      <c r="B240" s="136">
        <f aca="true" t="shared" si="94" ref="B240:I240">SUMPRODUCT(($J$5:$J$204="NIAGARA")*(B$5:B$204="x"))</f>
        <v>0</v>
      </c>
      <c r="C240" s="136">
        <f t="shared" si="94"/>
        <v>0</v>
      </c>
      <c r="D240" s="136">
        <f t="shared" si="94"/>
        <v>0</v>
      </c>
      <c r="E240" s="136">
        <f t="shared" si="94"/>
        <v>0</v>
      </c>
      <c r="F240" s="136">
        <f t="shared" si="94"/>
        <v>0</v>
      </c>
      <c r="G240" s="136">
        <f t="shared" si="94"/>
        <v>0</v>
      </c>
      <c r="H240" s="136">
        <f t="shared" si="94"/>
        <v>0</v>
      </c>
      <c r="I240" s="136">
        <f t="shared" si="94"/>
        <v>0</v>
      </c>
      <c r="J240" s="136">
        <f t="shared" si="7"/>
        <v>0</v>
      </c>
      <c r="K240" s="136">
        <f aca="true" t="shared" si="95" ref="K240:Q240">SUMPRODUCT(($J$5:$J$204="NIAGARA")*(K$5:K$204="x"))</f>
        <v>0</v>
      </c>
      <c r="L240" s="136">
        <f t="shared" si="95"/>
        <v>0</v>
      </c>
      <c r="M240" s="136">
        <f t="shared" si="95"/>
        <v>0</v>
      </c>
      <c r="N240" s="136">
        <f t="shared" si="95"/>
        <v>0</v>
      </c>
      <c r="O240" s="136">
        <f t="shared" si="95"/>
        <v>0</v>
      </c>
      <c r="P240" s="136">
        <f t="shared" si="95"/>
        <v>0</v>
      </c>
      <c r="Q240" s="136">
        <f t="shared" si="95"/>
        <v>0</v>
      </c>
      <c r="R240" s="136"/>
      <c r="S240" s="136">
        <f>SUMPRODUCT(($J$5:$J$204="NIAGARA")*(S$5:S$204="x"))</f>
        <v>0</v>
      </c>
      <c r="T240" s="136">
        <f>SUMPRODUCT(($J$5:$J$204="NIAGARA")*(T$5:T$204="x"))</f>
        <v>0</v>
      </c>
      <c r="U240" s="136">
        <f>SUMPRODUCT(($J$5:$J$204="NIAGARA")*(U$5:U$204="x"))</f>
        <v>0</v>
      </c>
      <c r="V240" s="136">
        <f>SUMPRODUCT(($J$5:$J$204="NIAGARA")*(V$5:V$204="x"))</f>
        <v>0</v>
      </c>
      <c r="W240" s="136">
        <f>SUMPRODUCT(($J$5:$J$204="NIAGARA")*(W$5:W$204="x"))</f>
        <v>0</v>
      </c>
      <c r="X240" s="136">
        <f>SUMIF($J$5:$J$204,"=NIAGARA",X$5:X$204)</f>
        <v>0</v>
      </c>
      <c r="Y240" s="136">
        <f>SUMPRODUCT(($J$5:$J$204="NIAGARA")*(Y$5:Y$204="x"))</f>
        <v>0</v>
      </c>
      <c r="Z240" s="136">
        <f>SUMPRODUCT(($J$5:$J$204="NIAGARA")*(Z$5:Z$204="x"))</f>
        <v>0</v>
      </c>
      <c r="AA240" s="136">
        <f>SUMPRODUCT(($J$5:$J$204="NIAGARA")*(AA$5:AA$204="x"))</f>
        <v>0</v>
      </c>
      <c r="AB240" s="136">
        <f>SUMPRODUCT(($J$5:$J$204="NIAGARA")*(AB$5:AB$204="x"))</f>
        <v>0</v>
      </c>
      <c r="AC240" s="136">
        <f aca="true" t="shared" si="96" ref="AC240:CN240">SUMPRODUCT(($J$5:$J$204="NIAGARA")*(AC$5:AC$204="x"))</f>
        <v>0</v>
      </c>
      <c r="AD240" s="136">
        <f t="shared" si="96"/>
        <v>0</v>
      </c>
      <c r="AE240" s="136">
        <f t="shared" si="96"/>
        <v>0</v>
      </c>
      <c r="AF240" s="136">
        <f t="shared" si="96"/>
        <v>0</v>
      </c>
      <c r="AG240" s="136">
        <f t="shared" si="96"/>
        <v>0</v>
      </c>
      <c r="AH240" s="136">
        <f t="shared" si="96"/>
        <v>0</v>
      </c>
      <c r="AI240" s="136">
        <f t="shared" si="96"/>
        <v>0</v>
      </c>
      <c r="AJ240" s="136">
        <f t="shared" si="96"/>
        <v>0</v>
      </c>
      <c r="AK240" s="136">
        <f t="shared" si="96"/>
        <v>0</v>
      </c>
      <c r="AL240" s="136">
        <f t="shared" si="96"/>
        <v>0</v>
      </c>
      <c r="AM240" s="136">
        <f t="shared" si="96"/>
        <v>0</v>
      </c>
      <c r="AN240" s="136">
        <f t="shared" si="96"/>
        <v>0</v>
      </c>
      <c r="AO240" s="136">
        <f t="shared" si="96"/>
        <v>0</v>
      </c>
      <c r="AP240" s="136">
        <f t="shared" si="96"/>
        <v>0</v>
      </c>
      <c r="AQ240" s="136">
        <f t="shared" si="96"/>
        <v>0</v>
      </c>
      <c r="AR240" s="136">
        <f t="shared" si="96"/>
        <v>0</v>
      </c>
      <c r="AS240" s="136">
        <f t="shared" si="96"/>
        <v>0</v>
      </c>
      <c r="AT240" s="136">
        <f t="shared" si="96"/>
        <v>0</v>
      </c>
      <c r="AU240" s="136">
        <f t="shared" si="96"/>
        <v>0</v>
      </c>
      <c r="AV240" s="136">
        <f t="shared" si="96"/>
        <v>0</v>
      </c>
      <c r="AW240" s="136">
        <f t="shared" si="96"/>
        <v>0</v>
      </c>
      <c r="AX240" s="136">
        <f t="shared" si="96"/>
        <v>0</v>
      </c>
      <c r="AY240" s="136">
        <f t="shared" si="96"/>
        <v>0</v>
      </c>
      <c r="AZ240" s="136">
        <f t="shared" si="96"/>
        <v>0</v>
      </c>
      <c r="BA240" s="136">
        <f t="shared" si="96"/>
        <v>0</v>
      </c>
      <c r="BB240" s="136">
        <f t="shared" si="96"/>
        <v>0</v>
      </c>
      <c r="BC240" s="136">
        <f t="shared" si="96"/>
        <v>0</v>
      </c>
      <c r="BD240" s="136">
        <f t="shared" si="96"/>
        <v>0</v>
      </c>
      <c r="BE240" s="136">
        <f t="shared" si="96"/>
        <v>0</v>
      </c>
      <c r="BF240" s="136">
        <f t="shared" si="96"/>
        <v>0</v>
      </c>
      <c r="BG240" s="136">
        <f t="shared" si="96"/>
        <v>0</v>
      </c>
      <c r="BH240" s="136">
        <f t="shared" si="96"/>
        <v>0</v>
      </c>
      <c r="BI240" s="136">
        <f t="shared" si="96"/>
        <v>0</v>
      </c>
      <c r="BJ240" s="136">
        <f t="shared" si="96"/>
        <v>0</v>
      </c>
      <c r="BK240" s="136">
        <f t="shared" si="96"/>
        <v>0</v>
      </c>
      <c r="BL240" s="136">
        <f t="shared" si="96"/>
        <v>0</v>
      </c>
      <c r="BM240" s="136">
        <f t="shared" si="96"/>
        <v>0</v>
      </c>
      <c r="BN240" s="136">
        <f t="shared" si="96"/>
        <v>0</v>
      </c>
      <c r="BO240" s="136">
        <f t="shared" si="96"/>
        <v>0</v>
      </c>
      <c r="BP240" s="136">
        <f t="shared" si="96"/>
        <v>0</v>
      </c>
      <c r="BQ240" s="136">
        <f t="shared" si="96"/>
        <v>0</v>
      </c>
      <c r="BR240" s="136">
        <f t="shared" si="96"/>
        <v>0</v>
      </c>
      <c r="BS240" s="136">
        <f t="shared" si="96"/>
        <v>0</v>
      </c>
      <c r="BT240" s="136">
        <f t="shared" si="96"/>
        <v>0</v>
      </c>
      <c r="BU240" s="136">
        <f t="shared" si="96"/>
        <v>0</v>
      </c>
      <c r="BV240" s="136">
        <f t="shared" si="96"/>
        <v>0</v>
      </c>
      <c r="BW240" s="136">
        <f t="shared" si="96"/>
        <v>0</v>
      </c>
      <c r="BX240" s="136">
        <f t="shared" si="96"/>
        <v>0</v>
      </c>
      <c r="BY240" s="136">
        <f t="shared" si="96"/>
        <v>0</v>
      </c>
      <c r="BZ240" s="136">
        <f t="shared" si="96"/>
        <v>0</v>
      </c>
      <c r="CA240" s="136">
        <f t="shared" si="96"/>
        <v>0</v>
      </c>
      <c r="CB240" s="136">
        <f t="shared" si="96"/>
        <v>0</v>
      </c>
      <c r="CC240" s="136">
        <f t="shared" si="96"/>
        <v>0</v>
      </c>
      <c r="CD240" s="136">
        <f t="shared" si="96"/>
        <v>0</v>
      </c>
      <c r="CE240" s="136">
        <f t="shared" si="96"/>
        <v>0</v>
      </c>
      <c r="CF240" s="136">
        <f t="shared" si="96"/>
        <v>0</v>
      </c>
      <c r="CG240" s="136">
        <f t="shared" si="96"/>
        <v>0</v>
      </c>
      <c r="CH240" s="136">
        <f t="shared" si="96"/>
        <v>0</v>
      </c>
      <c r="CI240" s="136">
        <f t="shared" si="96"/>
        <v>0</v>
      </c>
      <c r="CJ240" s="136">
        <f t="shared" si="96"/>
        <v>0</v>
      </c>
      <c r="CK240" s="136">
        <f t="shared" si="96"/>
        <v>0</v>
      </c>
      <c r="CL240" s="136">
        <f t="shared" si="96"/>
        <v>0</v>
      </c>
      <c r="CM240" s="136">
        <f t="shared" si="96"/>
        <v>0</v>
      </c>
      <c r="CN240" s="136">
        <f t="shared" si="96"/>
        <v>0</v>
      </c>
      <c r="CO240" s="136">
        <f>SUMPRODUCT(($J$5:$J$204="NIAGARA")*(CO$5:CO$204="x"))</f>
        <v>0</v>
      </c>
      <c r="CU240" s="116" t="s">
        <v>194</v>
      </c>
    </row>
    <row r="241" spans="1:99" ht="15">
      <c r="A241" s="140" t="s">
        <v>168</v>
      </c>
      <c r="B241" s="136">
        <f aca="true" t="shared" si="97" ref="B241:I241">SUMPRODUCT(($J$5:$J$204="ONEIDA")*(B$5:B$204="x"))</f>
        <v>0</v>
      </c>
      <c r="C241" s="136">
        <f t="shared" si="97"/>
        <v>0</v>
      </c>
      <c r="D241" s="136">
        <f t="shared" si="97"/>
        <v>0</v>
      </c>
      <c r="E241" s="136">
        <f t="shared" si="97"/>
        <v>0</v>
      </c>
      <c r="F241" s="136">
        <f t="shared" si="97"/>
        <v>0</v>
      </c>
      <c r="G241" s="136">
        <f t="shared" si="97"/>
        <v>0</v>
      </c>
      <c r="H241" s="136">
        <f t="shared" si="97"/>
        <v>0</v>
      </c>
      <c r="I241" s="136">
        <f t="shared" si="97"/>
        <v>0</v>
      </c>
      <c r="J241" s="136">
        <f t="shared" si="7"/>
        <v>0</v>
      </c>
      <c r="K241" s="136">
        <f aca="true" t="shared" si="98" ref="K241:Q241">SUMPRODUCT(($J$5:$J$204="ONEIDA")*(K$5:K$204="x"))</f>
        <v>0</v>
      </c>
      <c r="L241" s="136">
        <f t="shared" si="98"/>
        <v>0</v>
      </c>
      <c r="M241" s="136">
        <f t="shared" si="98"/>
        <v>0</v>
      </c>
      <c r="N241" s="136">
        <f t="shared" si="98"/>
        <v>0</v>
      </c>
      <c r="O241" s="136">
        <f t="shared" si="98"/>
        <v>0</v>
      </c>
      <c r="P241" s="136">
        <f t="shared" si="98"/>
        <v>0</v>
      </c>
      <c r="Q241" s="136">
        <f t="shared" si="98"/>
        <v>0</v>
      </c>
      <c r="R241" s="136"/>
      <c r="S241" s="136">
        <f>SUMPRODUCT(($J$5:$J$204="ONEIDA")*(S$5:S$204="x"))</f>
        <v>0</v>
      </c>
      <c r="T241" s="136">
        <f>SUMPRODUCT(($J$5:$J$204="ONEIDA")*(T$5:T$204="x"))</f>
        <v>0</v>
      </c>
      <c r="U241" s="136">
        <f>SUMPRODUCT(($J$5:$J$204="ONEIDA")*(U$5:U$204="x"))</f>
        <v>0</v>
      </c>
      <c r="V241" s="136">
        <f>SUMPRODUCT(($J$5:$J$204="ONEIDA")*(V$5:V$204="x"))</f>
        <v>0</v>
      </c>
      <c r="W241" s="136">
        <f>SUMPRODUCT(($J$5:$J$204="ONEIDA")*(W$5:W$204="x"))</f>
        <v>0</v>
      </c>
      <c r="X241" s="136">
        <f>SUMIF($J$5:$J$204,"=ONEIDA",X$5:X$204)</f>
        <v>0</v>
      </c>
      <c r="Y241" s="136">
        <f>SUMPRODUCT(($J$5:$J$204="ONEIDA")*(Y$5:Y$204="x"))</f>
        <v>0</v>
      </c>
      <c r="Z241" s="136">
        <f>SUMPRODUCT(($J$5:$J$204="ONEIDA")*(Z$5:Z$204="x"))</f>
        <v>0</v>
      </c>
      <c r="AA241" s="136">
        <f>SUMPRODUCT(($J$5:$J$204="ONEIDA")*(AA$5:AA$204="x"))</f>
        <v>0</v>
      </c>
      <c r="AB241" s="136">
        <f>SUMPRODUCT(($J$5:$J$204="ONEIDA")*(AB$5:AB$204="x"))</f>
        <v>0</v>
      </c>
      <c r="AC241" s="136">
        <f aca="true" t="shared" si="99" ref="AC241:CN241">SUMPRODUCT(($J$5:$J$204="ONEIDA")*(AC$5:AC$204="x"))</f>
        <v>0</v>
      </c>
      <c r="AD241" s="136">
        <f t="shared" si="99"/>
        <v>0</v>
      </c>
      <c r="AE241" s="136">
        <f t="shared" si="99"/>
        <v>0</v>
      </c>
      <c r="AF241" s="136">
        <f t="shared" si="99"/>
        <v>0</v>
      </c>
      <c r="AG241" s="136">
        <f t="shared" si="99"/>
        <v>0</v>
      </c>
      <c r="AH241" s="136">
        <f t="shared" si="99"/>
        <v>0</v>
      </c>
      <c r="AI241" s="136">
        <f t="shared" si="99"/>
        <v>0</v>
      </c>
      <c r="AJ241" s="136">
        <f t="shared" si="99"/>
        <v>0</v>
      </c>
      <c r="AK241" s="136">
        <f t="shared" si="99"/>
        <v>0</v>
      </c>
      <c r="AL241" s="136">
        <f t="shared" si="99"/>
        <v>0</v>
      </c>
      <c r="AM241" s="136">
        <f t="shared" si="99"/>
        <v>0</v>
      </c>
      <c r="AN241" s="136">
        <f t="shared" si="99"/>
        <v>0</v>
      </c>
      <c r="AO241" s="136">
        <f t="shared" si="99"/>
        <v>0</v>
      </c>
      <c r="AP241" s="136">
        <f t="shared" si="99"/>
        <v>0</v>
      </c>
      <c r="AQ241" s="136">
        <f t="shared" si="99"/>
        <v>0</v>
      </c>
      <c r="AR241" s="136">
        <f t="shared" si="99"/>
        <v>0</v>
      </c>
      <c r="AS241" s="136">
        <f t="shared" si="99"/>
        <v>0</v>
      </c>
      <c r="AT241" s="136">
        <f t="shared" si="99"/>
        <v>0</v>
      </c>
      <c r="AU241" s="136">
        <f t="shared" si="99"/>
        <v>0</v>
      </c>
      <c r="AV241" s="136">
        <f t="shared" si="99"/>
        <v>0</v>
      </c>
      <c r="AW241" s="136">
        <f t="shared" si="99"/>
        <v>0</v>
      </c>
      <c r="AX241" s="136">
        <f t="shared" si="99"/>
        <v>0</v>
      </c>
      <c r="AY241" s="136">
        <f t="shared" si="99"/>
        <v>0</v>
      </c>
      <c r="AZ241" s="136">
        <f t="shared" si="99"/>
        <v>0</v>
      </c>
      <c r="BA241" s="136">
        <f t="shared" si="99"/>
        <v>0</v>
      </c>
      <c r="BB241" s="136">
        <f t="shared" si="99"/>
        <v>0</v>
      </c>
      <c r="BC241" s="136">
        <f t="shared" si="99"/>
        <v>0</v>
      </c>
      <c r="BD241" s="136">
        <f t="shared" si="99"/>
        <v>0</v>
      </c>
      <c r="BE241" s="136">
        <f t="shared" si="99"/>
        <v>0</v>
      </c>
      <c r="BF241" s="136">
        <f t="shared" si="99"/>
        <v>0</v>
      </c>
      <c r="BG241" s="136">
        <f t="shared" si="99"/>
        <v>0</v>
      </c>
      <c r="BH241" s="136">
        <f t="shared" si="99"/>
        <v>0</v>
      </c>
      <c r="BI241" s="136">
        <f t="shared" si="99"/>
        <v>0</v>
      </c>
      <c r="BJ241" s="136">
        <f t="shared" si="99"/>
        <v>0</v>
      </c>
      <c r="BK241" s="136">
        <f t="shared" si="99"/>
        <v>0</v>
      </c>
      <c r="BL241" s="136">
        <f t="shared" si="99"/>
        <v>0</v>
      </c>
      <c r="BM241" s="136">
        <f t="shared" si="99"/>
        <v>0</v>
      </c>
      <c r="BN241" s="136">
        <f t="shared" si="99"/>
        <v>0</v>
      </c>
      <c r="BO241" s="136">
        <f t="shared" si="99"/>
        <v>0</v>
      </c>
      <c r="BP241" s="136">
        <f t="shared" si="99"/>
        <v>0</v>
      </c>
      <c r="BQ241" s="136">
        <f t="shared" si="99"/>
        <v>0</v>
      </c>
      <c r="BR241" s="136">
        <f t="shared" si="99"/>
        <v>0</v>
      </c>
      <c r="BS241" s="136">
        <f t="shared" si="99"/>
        <v>0</v>
      </c>
      <c r="BT241" s="136">
        <f t="shared" si="99"/>
        <v>0</v>
      </c>
      <c r="BU241" s="136">
        <f t="shared" si="99"/>
        <v>0</v>
      </c>
      <c r="BV241" s="136">
        <f t="shared" si="99"/>
        <v>0</v>
      </c>
      <c r="BW241" s="136">
        <f t="shared" si="99"/>
        <v>0</v>
      </c>
      <c r="BX241" s="136">
        <f t="shared" si="99"/>
        <v>0</v>
      </c>
      <c r="BY241" s="136">
        <f t="shared" si="99"/>
        <v>0</v>
      </c>
      <c r="BZ241" s="136">
        <f t="shared" si="99"/>
        <v>0</v>
      </c>
      <c r="CA241" s="136">
        <f t="shared" si="99"/>
        <v>0</v>
      </c>
      <c r="CB241" s="136">
        <f t="shared" si="99"/>
        <v>0</v>
      </c>
      <c r="CC241" s="136">
        <f t="shared" si="99"/>
        <v>0</v>
      </c>
      <c r="CD241" s="136">
        <f t="shared" si="99"/>
        <v>0</v>
      </c>
      <c r="CE241" s="136">
        <f t="shared" si="99"/>
        <v>0</v>
      </c>
      <c r="CF241" s="136">
        <f t="shared" si="99"/>
        <v>0</v>
      </c>
      <c r="CG241" s="136">
        <f t="shared" si="99"/>
        <v>0</v>
      </c>
      <c r="CH241" s="136">
        <f t="shared" si="99"/>
        <v>0</v>
      </c>
      <c r="CI241" s="136">
        <f t="shared" si="99"/>
        <v>0</v>
      </c>
      <c r="CJ241" s="136">
        <f t="shared" si="99"/>
        <v>0</v>
      </c>
      <c r="CK241" s="136">
        <f t="shared" si="99"/>
        <v>0</v>
      </c>
      <c r="CL241" s="136">
        <f t="shared" si="99"/>
        <v>0</v>
      </c>
      <c r="CM241" s="136">
        <f t="shared" si="99"/>
        <v>0</v>
      </c>
      <c r="CN241" s="136">
        <f t="shared" si="99"/>
        <v>0</v>
      </c>
      <c r="CO241" s="136">
        <f>SUMPRODUCT(($J$5:$J$204="ONEIDA")*(CO$5:CO$204="x"))</f>
        <v>0</v>
      </c>
      <c r="CU241" s="116" t="s">
        <v>195</v>
      </c>
    </row>
    <row r="242" spans="1:99" ht="15">
      <c r="A242" s="140" t="s">
        <v>169</v>
      </c>
      <c r="B242" s="136">
        <f aca="true" t="shared" si="100" ref="B242:I242">SUMPRODUCT(($J$5:$J$204="ONONDAGA")*(B$5:B$204="x"))</f>
        <v>0</v>
      </c>
      <c r="C242" s="136">
        <f t="shared" si="100"/>
        <v>0</v>
      </c>
      <c r="D242" s="136">
        <f t="shared" si="100"/>
        <v>0</v>
      </c>
      <c r="E242" s="136">
        <f t="shared" si="100"/>
        <v>0</v>
      </c>
      <c r="F242" s="136">
        <f t="shared" si="100"/>
        <v>0</v>
      </c>
      <c r="G242" s="136">
        <f t="shared" si="100"/>
        <v>0</v>
      </c>
      <c r="H242" s="136">
        <f t="shared" si="100"/>
        <v>0</v>
      </c>
      <c r="I242" s="136">
        <f t="shared" si="100"/>
        <v>0</v>
      </c>
      <c r="J242" s="136">
        <f t="shared" si="7"/>
        <v>0</v>
      </c>
      <c r="K242" s="136">
        <f aca="true" t="shared" si="101" ref="K242:Q242">SUMPRODUCT(($J$5:$J$204="ONONDAGA")*(K$5:K$204="x"))</f>
        <v>0</v>
      </c>
      <c r="L242" s="136">
        <f t="shared" si="101"/>
        <v>0</v>
      </c>
      <c r="M242" s="136">
        <f t="shared" si="101"/>
        <v>0</v>
      </c>
      <c r="N242" s="136">
        <f t="shared" si="101"/>
        <v>0</v>
      </c>
      <c r="O242" s="136">
        <f t="shared" si="101"/>
        <v>0</v>
      </c>
      <c r="P242" s="136">
        <f t="shared" si="101"/>
        <v>0</v>
      </c>
      <c r="Q242" s="136">
        <f t="shared" si="101"/>
        <v>0</v>
      </c>
      <c r="R242" s="136"/>
      <c r="S242" s="136">
        <f>SUMPRODUCT(($J$5:$J$204="ONONDAGA")*(S$5:S$204="x"))</f>
        <v>0</v>
      </c>
      <c r="T242" s="136">
        <f>SUMPRODUCT(($J$5:$J$204="ONONDAGA")*(T$5:T$204="x"))</f>
        <v>0</v>
      </c>
      <c r="U242" s="136">
        <f>SUMPRODUCT(($J$5:$J$204="ONONDAGA")*(U$5:U$204="x"))</f>
        <v>0</v>
      </c>
      <c r="V242" s="136">
        <f>SUMPRODUCT(($J$5:$J$204="ONONDAGA")*(V$5:V$204="x"))</f>
        <v>0</v>
      </c>
      <c r="W242" s="136">
        <f>SUMPRODUCT(($J$5:$J$204="ONONDAGA")*(W$5:W$204="x"))</f>
        <v>0</v>
      </c>
      <c r="X242" s="136">
        <f>SUMIF($J$5:$J$204,"=ONONDAGA",X$5:X$204)</f>
        <v>0</v>
      </c>
      <c r="Y242" s="136">
        <f>SUMPRODUCT(($J$5:$J$204="ONONDAGA")*(Y$5:Y$204="x"))</f>
        <v>0</v>
      </c>
      <c r="Z242" s="136">
        <f>SUMPRODUCT(($J$5:$J$204="ONONDAGA")*(Z$5:Z$204="x"))</f>
        <v>0</v>
      </c>
      <c r="AA242" s="136">
        <f>SUMPRODUCT(($J$5:$J$204="ONONDAGA")*(AA$5:AA$204="x"))</f>
        <v>0</v>
      </c>
      <c r="AB242" s="136">
        <f>SUMPRODUCT(($J$5:$J$204="ONONDAGA")*(AB$5:AB$204="x"))</f>
        <v>0</v>
      </c>
      <c r="AC242" s="136">
        <f aca="true" t="shared" si="102" ref="AC242:CN242">SUMPRODUCT(($J$5:$J$204="ONONDAGA")*(AC$5:AC$204="x"))</f>
        <v>0</v>
      </c>
      <c r="AD242" s="136">
        <f t="shared" si="102"/>
        <v>0</v>
      </c>
      <c r="AE242" s="136">
        <f t="shared" si="102"/>
        <v>0</v>
      </c>
      <c r="AF242" s="136">
        <f t="shared" si="102"/>
        <v>0</v>
      </c>
      <c r="AG242" s="136">
        <f t="shared" si="102"/>
        <v>0</v>
      </c>
      <c r="AH242" s="136">
        <f t="shared" si="102"/>
        <v>0</v>
      </c>
      <c r="AI242" s="136">
        <f t="shared" si="102"/>
        <v>0</v>
      </c>
      <c r="AJ242" s="136">
        <f t="shared" si="102"/>
        <v>0</v>
      </c>
      <c r="AK242" s="136">
        <f t="shared" si="102"/>
        <v>0</v>
      </c>
      <c r="AL242" s="136">
        <f t="shared" si="102"/>
        <v>0</v>
      </c>
      <c r="AM242" s="136">
        <f t="shared" si="102"/>
        <v>0</v>
      </c>
      <c r="AN242" s="136">
        <f t="shared" si="102"/>
        <v>0</v>
      </c>
      <c r="AO242" s="136">
        <f t="shared" si="102"/>
        <v>0</v>
      </c>
      <c r="AP242" s="136">
        <f t="shared" si="102"/>
        <v>0</v>
      </c>
      <c r="AQ242" s="136">
        <f t="shared" si="102"/>
        <v>0</v>
      </c>
      <c r="AR242" s="136">
        <f t="shared" si="102"/>
        <v>0</v>
      </c>
      <c r="AS242" s="136">
        <f t="shared" si="102"/>
        <v>0</v>
      </c>
      <c r="AT242" s="136">
        <f t="shared" si="102"/>
        <v>0</v>
      </c>
      <c r="AU242" s="136">
        <f t="shared" si="102"/>
        <v>0</v>
      </c>
      <c r="AV242" s="136">
        <f t="shared" si="102"/>
        <v>0</v>
      </c>
      <c r="AW242" s="136">
        <f t="shared" si="102"/>
        <v>0</v>
      </c>
      <c r="AX242" s="136">
        <f t="shared" si="102"/>
        <v>0</v>
      </c>
      <c r="AY242" s="136">
        <f t="shared" si="102"/>
        <v>0</v>
      </c>
      <c r="AZ242" s="136">
        <f t="shared" si="102"/>
        <v>0</v>
      </c>
      <c r="BA242" s="136">
        <f t="shared" si="102"/>
        <v>0</v>
      </c>
      <c r="BB242" s="136">
        <f t="shared" si="102"/>
        <v>0</v>
      </c>
      <c r="BC242" s="136">
        <f t="shared" si="102"/>
        <v>0</v>
      </c>
      <c r="BD242" s="136">
        <f t="shared" si="102"/>
        <v>0</v>
      </c>
      <c r="BE242" s="136">
        <f t="shared" si="102"/>
        <v>0</v>
      </c>
      <c r="BF242" s="136">
        <f t="shared" si="102"/>
        <v>0</v>
      </c>
      <c r="BG242" s="136">
        <f t="shared" si="102"/>
        <v>0</v>
      </c>
      <c r="BH242" s="136">
        <f t="shared" si="102"/>
        <v>0</v>
      </c>
      <c r="BI242" s="136">
        <f t="shared" si="102"/>
        <v>0</v>
      </c>
      <c r="BJ242" s="136">
        <f t="shared" si="102"/>
        <v>0</v>
      </c>
      <c r="BK242" s="136">
        <f t="shared" si="102"/>
        <v>0</v>
      </c>
      <c r="BL242" s="136">
        <f t="shared" si="102"/>
        <v>0</v>
      </c>
      <c r="BM242" s="136">
        <f t="shared" si="102"/>
        <v>0</v>
      </c>
      <c r="BN242" s="136">
        <f t="shared" si="102"/>
        <v>0</v>
      </c>
      <c r="BO242" s="136">
        <f t="shared" si="102"/>
        <v>0</v>
      </c>
      <c r="BP242" s="136">
        <f t="shared" si="102"/>
        <v>0</v>
      </c>
      <c r="BQ242" s="136">
        <f t="shared" si="102"/>
        <v>0</v>
      </c>
      <c r="BR242" s="136">
        <f t="shared" si="102"/>
        <v>0</v>
      </c>
      <c r="BS242" s="136">
        <f t="shared" si="102"/>
        <v>0</v>
      </c>
      <c r="BT242" s="136">
        <f t="shared" si="102"/>
        <v>0</v>
      </c>
      <c r="BU242" s="136">
        <f t="shared" si="102"/>
        <v>0</v>
      </c>
      <c r="BV242" s="136">
        <f t="shared" si="102"/>
        <v>0</v>
      </c>
      <c r="BW242" s="136">
        <f t="shared" si="102"/>
        <v>0</v>
      </c>
      <c r="BX242" s="136">
        <f t="shared" si="102"/>
        <v>0</v>
      </c>
      <c r="BY242" s="136">
        <f t="shared" si="102"/>
        <v>0</v>
      </c>
      <c r="BZ242" s="136">
        <f t="shared" si="102"/>
        <v>0</v>
      </c>
      <c r="CA242" s="136">
        <f t="shared" si="102"/>
        <v>0</v>
      </c>
      <c r="CB242" s="136">
        <f t="shared" si="102"/>
        <v>0</v>
      </c>
      <c r="CC242" s="136">
        <f t="shared" si="102"/>
        <v>0</v>
      </c>
      <c r="CD242" s="136">
        <f t="shared" si="102"/>
        <v>0</v>
      </c>
      <c r="CE242" s="136">
        <f t="shared" si="102"/>
        <v>0</v>
      </c>
      <c r="CF242" s="136">
        <f t="shared" si="102"/>
        <v>0</v>
      </c>
      <c r="CG242" s="136">
        <f t="shared" si="102"/>
        <v>0</v>
      </c>
      <c r="CH242" s="136">
        <f t="shared" si="102"/>
        <v>0</v>
      </c>
      <c r="CI242" s="136">
        <f t="shared" si="102"/>
        <v>0</v>
      </c>
      <c r="CJ242" s="136">
        <f t="shared" si="102"/>
        <v>0</v>
      </c>
      <c r="CK242" s="136">
        <f t="shared" si="102"/>
        <v>0</v>
      </c>
      <c r="CL242" s="136">
        <f t="shared" si="102"/>
        <v>0</v>
      </c>
      <c r="CM242" s="136">
        <f t="shared" si="102"/>
        <v>0</v>
      </c>
      <c r="CN242" s="136">
        <f t="shared" si="102"/>
        <v>0</v>
      </c>
      <c r="CO242" s="136">
        <f>SUMPRODUCT(($J$5:$J$204="ONONDAGA")*(CO$5:CO$204="x"))</f>
        <v>0</v>
      </c>
      <c r="CU242" s="117"/>
    </row>
    <row r="243" spans="1:99" ht="15">
      <c r="A243" s="140" t="s">
        <v>170</v>
      </c>
      <c r="B243" s="136">
        <f aca="true" t="shared" si="103" ref="B243:I243">SUMPRODUCT(($J$5:$J$204="ONTARIO")*(B$5:B$204="x"))</f>
        <v>0</v>
      </c>
      <c r="C243" s="136">
        <f t="shared" si="103"/>
        <v>0</v>
      </c>
      <c r="D243" s="136">
        <f t="shared" si="103"/>
        <v>0</v>
      </c>
      <c r="E243" s="136">
        <f t="shared" si="103"/>
        <v>0</v>
      </c>
      <c r="F243" s="136">
        <f t="shared" si="103"/>
        <v>0</v>
      </c>
      <c r="G243" s="136">
        <f t="shared" si="103"/>
        <v>0</v>
      </c>
      <c r="H243" s="136">
        <f t="shared" si="103"/>
        <v>0</v>
      </c>
      <c r="I243" s="136">
        <f t="shared" si="103"/>
        <v>0</v>
      </c>
      <c r="J243" s="136">
        <f t="shared" si="7"/>
        <v>0</v>
      </c>
      <c r="K243" s="136">
        <f aca="true" t="shared" si="104" ref="K243:Q243">SUMPRODUCT(($J$5:$J$204="ONTARIO")*(K$5:K$204="x"))</f>
        <v>0</v>
      </c>
      <c r="L243" s="136">
        <f t="shared" si="104"/>
        <v>0</v>
      </c>
      <c r="M243" s="136">
        <f t="shared" si="104"/>
        <v>0</v>
      </c>
      <c r="N243" s="136">
        <f t="shared" si="104"/>
        <v>0</v>
      </c>
      <c r="O243" s="136">
        <f t="shared" si="104"/>
        <v>0</v>
      </c>
      <c r="P243" s="136">
        <f t="shared" si="104"/>
        <v>0</v>
      </c>
      <c r="Q243" s="136">
        <f t="shared" si="104"/>
        <v>0</v>
      </c>
      <c r="R243" s="136"/>
      <c r="S243" s="136">
        <f>SUMPRODUCT(($J$5:$J$204="ONTARIO")*(S$5:S$204="x"))</f>
        <v>0</v>
      </c>
      <c r="T243" s="136">
        <f>SUMPRODUCT(($J$5:$J$204="ONTARIO")*(T$5:T$204="x"))</f>
        <v>0</v>
      </c>
      <c r="U243" s="136">
        <f>SUMPRODUCT(($J$5:$J$204="ONTARIO")*(U$5:U$204="x"))</f>
        <v>0</v>
      </c>
      <c r="V243" s="136">
        <f>SUMPRODUCT(($J$5:$J$204="ONTARIO")*(V$5:V$204="x"))</f>
        <v>0</v>
      </c>
      <c r="W243" s="136">
        <f>SUMPRODUCT(($J$5:$J$204="ONTARIO")*(W$5:W$204="x"))</f>
        <v>0</v>
      </c>
      <c r="X243" s="136">
        <f>SUMIF($J$5:$J$204,"=ONTARIO",X$5:X$204)</f>
        <v>0</v>
      </c>
      <c r="Y243" s="136">
        <f>SUMPRODUCT(($J$5:$J$204="ONTARIO")*(Y$5:Y$204="x"))</f>
        <v>0</v>
      </c>
      <c r="Z243" s="136">
        <f>SUMPRODUCT(($J$5:$J$204="ONTARIO")*(Z$5:Z$204="x"))</f>
        <v>0</v>
      </c>
      <c r="AA243" s="136">
        <f>SUMPRODUCT(($J$5:$J$204="ONTARIO")*(AA$5:AA$204="x"))</f>
        <v>0</v>
      </c>
      <c r="AB243" s="136">
        <f>SUMPRODUCT(($J$5:$J$204="ONTARIO")*(AB$5:AB$204="x"))</f>
        <v>0</v>
      </c>
      <c r="AC243" s="136">
        <f aca="true" t="shared" si="105" ref="AC243:CN243">SUMPRODUCT(($J$5:$J$204="ONTARIO")*(AC$5:AC$204="x"))</f>
        <v>0</v>
      </c>
      <c r="AD243" s="136">
        <f t="shared" si="105"/>
        <v>0</v>
      </c>
      <c r="AE243" s="136">
        <f t="shared" si="105"/>
        <v>0</v>
      </c>
      <c r="AF243" s="136">
        <f t="shared" si="105"/>
        <v>0</v>
      </c>
      <c r="AG243" s="136">
        <f t="shared" si="105"/>
        <v>0</v>
      </c>
      <c r="AH243" s="136">
        <f t="shared" si="105"/>
        <v>0</v>
      </c>
      <c r="AI243" s="136">
        <f t="shared" si="105"/>
        <v>0</v>
      </c>
      <c r="AJ243" s="136">
        <f t="shared" si="105"/>
        <v>0</v>
      </c>
      <c r="AK243" s="136">
        <f t="shared" si="105"/>
        <v>0</v>
      </c>
      <c r="AL243" s="136">
        <f t="shared" si="105"/>
        <v>0</v>
      </c>
      <c r="AM243" s="136">
        <f t="shared" si="105"/>
        <v>0</v>
      </c>
      <c r="AN243" s="136">
        <f t="shared" si="105"/>
        <v>0</v>
      </c>
      <c r="AO243" s="136">
        <f t="shared" si="105"/>
        <v>0</v>
      </c>
      <c r="AP243" s="136">
        <f t="shared" si="105"/>
        <v>0</v>
      </c>
      <c r="AQ243" s="136">
        <f t="shared" si="105"/>
        <v>0</v>
      </c>
      <c r="AR243" s="136">
        <f t="shared" si="105"/>
        <v>0</v>
      </c>
      <c r="AS243" s="136">
        <f t="shared" si="105"/>
        <v>0</v>
      </c>
      <c r="AT243" s="136">
        <f t="shared" si="105"/>
        <v>0</v>
      </c>
      <c r="AU243" s="136">
        <f t="shared" si="105"/>
        <v>0</v>
      </c>
      <c r="AV243" s="136">
        <f t="shared" si="105"/>
        <v>0</v>
      </c>
      <c r="AW243" s="136">
        <f t="shared" si="105"/>
        <v>0</v>
      </c>
      <c r="AX243" s="136">
        <f t="shared" si="105"/>
        <v>0</v>
      </c>
      <c r="AY243" s="136">
        <f t="shared" si="105"/>
        <v>0</v>
      </c>
      <c r="AZ243" s="136">
        <f t="shared" si="105"/>
        <v>0</v>
      </c>
      <c r="BA243" s="136">
        <f t="shared" si="105"/>
        <v>0</v>
      </c>
      <c r="BB243" s="136">
        <f t="shared" si="105"/>
        <v>0</v>
      </c>
      <c r="BC243" s="136">
        <f t="shared" si="105"/>
        <v>0</v>
      </c>
      <c r="BD243" s="136">
        <f t="shared" si="105"/>
        <v>0</v>
      </c>
      <c r="BE243" s="136">
        <f t="shared" si="105"/>
        <v>0</v>
      </c>
      <c r="BF243" s="136">
        <f t="shared" si="105"/>
        <v>0</v>
      </c>
      <c r="BG243" s="136">
        <f t="shared" si="105"/>
        <v>0</v>
      </c>
      <c r="BH243" s="136">
        <f t="shared" si="105"/>
        <v>0</v>
      </c>
      <c r="BI243" s="136">
        <f t="shared" si="105"/>
        <v>0</v>
      </c>
      <c r="BJ243" s="136">
        <f t="shared" si="105"/>
        <v>0</v>
      </c>
      <c r="BK243" s="136">
        <f t="shared" si="105"/>
        <v>0</v>
      </c>
      <c r="BL243" s="136">
        <f t="shared" si="105"/>
        <v>0</v>
      </c>
      <c r="BM243" s="136">
        <f t="shared" si="105"/>
        <v>0</v>
      </c>
      <c r="BN243" s="136">
        <f t="shared" si="105"/>
        <v>0</v>
      </c>
      <c r="BO243" s="136">
        <f t="shared" si="105"/>
        <v>0</v>
      </c>
      <c r="BP243" s="136">
        <f t="shared" si="105"/>
        <v>0</v>
      </c>
      <c r="BQ243" s="136">
        <f t="shared" si="105"/>
        <v>0</v>
      </c>
      <c r="BR243" s="136">
        <f t="shared" si="105"/>
        <v>0</v>
      </c>
      <c r="BS243" s="136">
        <f t="shared" si="105"/>
        <v>0</v>
      </c>
      <c r="BT243" s="136">
        <f t="shared" si="105"/>
        <v>0</v>
      </c>
      <c r="BU243" s="136">
        <f t="shared" si="105"/>
        <v>0</v>
      </c>
      <c r="BV243" s="136">
        <f t="shared" si="105"/>
        <v>0</v>
      </c>
      <c r="BW243" s="136">
        <f t="shared" si="105"/>
        <v>0</v>
      </c>
      <c r="BX243" s="136">
        <f t="shared" si="105"/>
        <v>0</v>
      </c>
      <c r="BY243" s="136">
        <f t="shared" si="105"/>
        <v>0</v>
      </c>
      <c r="BZ243" s="136">
        <f t="shared" si="105"/>
        <v>0</v>
      </c>
      <c r="CA243" s="136">
        <f t="shared" si="105"/>
        <v>0</v>
      </c>
      <c r="CB243" s="136">
        <f t="shared" si="105"/>
        <v>0</v>
      </c>
      <c r="CC243" s="136">
        <f t="shared" si="105"/>
        <v>0</v>
      </c>
      <c r="CD243" s="136">
        <f t="shared" si="105"/>
        <v>0</v>
      </c>
      <c r="CE243" s="136">
        <f t="shared" si="105"/>
        <v>0</v>
      </c>
      <c r="CF243" s="136">
        <f t="shared" si="105"/>
        <v>0</v>
      </c>
      <c r="CG243" s="136">
        <f t="shared" si="105"/>
        <v>0</v>
      </c>
      <c r="CH243" s="136">
        <f t="shared" si="105"/>
        <v>0</v>
      </c>
      <c r="CI243" s="136">
        <f t="shared" si="105"/>
        <v>0</v>
      </c>
      <c r="CJ243" s="136">
        <f t="shared" si="105"/>
        <v>0</v>
      </c>
      <c r="CK243" s="136">
        <f t="shared" si="105"/>
        <v>0</v>
      </c>
      <c r="CL243" s="136">
        <f t="shared" si="105"/>
        <v>0</v>
      </c>
      <c r="CM243" s="136">
        <f t="shared" si="105"/>
        <v>0</v>
      </c>
      <c r="CN243" s="136">
        <f t="shared" si="105"/>
        <v>0</v>
      </c>
      <c r="CO243" s="136">
        <f>SUMPRODUCT(($J$5:$J$204="ONTARIO")*(CO$5:CO$204="x"))</f>
        <v>0</v>
      </c>
      <c r="CU243" s="117"/>
    </row>
    <row r="244" spans="1:99" ht="15">
      <c r="A244" s="140" t="s">
        <v>171</v>
      </c>
      <c r="B244" s="136">
        <f aca="true" t="shared" si="106" ref="B244:I244">SUMPRODUCT(($J$5:$J$204="ORANGE")*(B$5:B$204="x"))</f>
        <v>0</v>
      </c>
      <c r="C244" s="136">
        <f t="shared" si="106"/>
        <v>0</v>
      </c>
      <c r="D244" s="136">
        <f t="shared" si="106"/>
        <v>0</v>
      </c>
      <c r="E244" s="136">
        <f t="shared" si="106"/>
        <v>0</v>
      </c>
      <c r="F244" s="136">
        <f t="shared" si="106"/>
        <v>0</v>
      </c>
      <c r="G244" s="136">
        <f t="shared" si="106"/>
        <v>0</v>
      </c>
      <c r="H244" s="136">
        <f t="shared" si="106"/>
        <v>0</v>
      </c>
      <c r="I244" s="136">
        <f t="shared" si="106"/>
        <v>0</v>
      </c>
      <c r="J244" s="136">
        <f t="shared" si="7"/>
        <v>0</v>
      </c>
      <c r="K244" s="136">
        <f aca="true" t="shared" si="107" ref="K244:Q244">SUMPRODUCT(($J$5:$J$204="ORANGE")*(K$5:K$204="x"))</f>
        <v>0</v>
      </c>
      <c r="L244" s="136">
        <f t="shared" si="107"/>
        <v>0</v>
      </c>
      <c r="M244" s="136">
        <f t="shared" si="107"/>
        <v>0</v>
      </c>
      <c r="N244" s="136">
        <f t="shared" si="107"/>
        <v>0</v>
      </c>
      <c r="O244" s="136">
        <f t="shared" si="107"/>
        <v>0</v>
      </c>
      <c r="P244" s="136">
        <f t="shared" si="107"/>
        <v>0</v>
      </c>
      <c r="Q244" s="136">
        <f t="shared" si="107"/>
        <v>0</v>
      </c>
      <c r="R244" s="136"/>
      <c r="S244" s="136">
        <f>SUMPRODUCT(($J$5:$J$204="ORANGE")*(S$5:S$204="x"))</f>
        <v>0</v>
      </c>
      <c r="T244" s="136">
        <f>SUMPRODUCT(($J$5:$J$204="ORANGE")*(T$5:T$204="x"))</f>
        <v>0</v>
      </c>
      <c r="U244" s="136">
        <f>SUMPRODUCT(($J$5:$J$204="ORANGE")*(U$5:U$204="x"))</f>
        <v>0</v>
      </c>
      <c r="V244" s="136">
        <f>SUMPRODUCT(($J$5:$J$204="ORANGE")*(V$5:V$204="x"))</f>
        <v>0</v>
      </c>
      <c r="W244" s="136">
        <f>SUMPRODUCT(($J$5:$J$204="ORANGE")*(W$5:W$204="x"))</f>
        <v>0</v>
      </c>
      <c r="X244" s="136">
        <f>SUMIF($J$5:$J$204,"=ORANGE",X$5:X$204)</f>
        <v>0</v>
      </c>
      <c r="Y244" s="136">
        <f>SUMPRODUCT(($J$5:$J$204="ORANGE")*(Y$5:Y$204="x"))</f>
        <v>0</v>
      </c>
      <c r="Z244" s="136">
        <f>SUMPRODUCT(($J$5:$J$204="ORANGE")*(Z$5:Z$204="x"))</f>
        <v>0</v>
      </c>
      <c r="AA244" s="136">
        <f>SUMPRODUCT(($J$5:$J$204="ORANGE")*(AA$5:AA$204="x"))</f>
        <v>0</v>
      </c>
      <c r="AB244" s="136">
        <f>SUMPRODUCT(($J$5:$J$204="ORANGE")*(AB$5:AB$204="x"))</f>
        <v>0</v>
      </c>
      <c r="AC244" s="136">
        <f aca="true" t="shared" si="108" ref="AC244:CN244">SUMPRODUCT(($J$5:$J$204="ORANGE")*(AC$5:AC$204="x"))</f>
        <v>0</v>
      </c>
      <c r="AD244" s="136">
        <f t="shared" si="108"/>
        <v>0</v>
      </c>
      <c r="AE244" s="136">
        <f t="shared" si="108"/>
        <v>0</v>
      </c>
      <c r="AF244" s="136">
        <f t="shared" si="108"/>
        <v>0</v>
      </c>
      <c r="AG244" s="136">
        <f t="shared" si="108"/>
        <v>0</v>
      </c>
      <c r="AH244" s="136">
        <f t="shared" si="108"/>
        <v>0</v>
      </c>
      <c r="AI244" s="136">
        <f t="shared" si="108"/>
        <v>0</v>
      </c>
      <c r="AJ244" s="136">
        <f t="shared" si="108"/>
        <v>0</v>
      </c>
      <c r="AK244" s="136">
        <f t="shared" si="108"/>
        <v>0</v>
      </c>
      <c r="AL244" s="136">
        <f t="shared" si="108"/>
        <v>0</v>
      </c>
      <c r="AM244" s="136">
        <f t="shared" si="108"/>
        <v>0</v>
      </c>
      <c r="AN244" s="136">
        <f t="shared" si="108"/>
        <v>0</v>
      </c>
      <c r="AO244" s="136">
        <f t="shared" si="108"/>
        <v>0</v>
      </c>
      <c r="AP244" s="136">
        <f t="shared" si="108"/>
        <v>0</v>
      </c>
      <c r="AQ244" s="136">
        <f t="shared" si="108"/>
        <v>0</v>
      </c>
      <c r="AR244" s="136">
        <f t="shared" si="108"/>
        <v>0</v>
      </c>
      <c r="AS244" s="136">
        <f t="shared" si="108"/>
        <v>0</v>
      </c>
      <c r="AT244" s="136">
        <f t="shared" si="108"/>
        <v>0</v>
      </c>
      <c r="AU244" s="136">
        <f t="shared" si="108"/>
        <v>0</v>
      </c>
      <c r="AV244" s="136">
        <f t="shared" si="108"/>
        <v>0</v>
      </c>
      <c r="AW244" s="136">
        <f t="shared" si="108"/>
        <v>0</v>
      </c>
      <c r="AX244" s="136">
        <f t="shared" si="108"/>
        <v>0</v>
      </c>
      <c r="AY244" s="136">
        <f t="shared" si="108"/>
        <v>0</v>
      </c>
      <c r="AZ244" s="136">
        <f t="shared" si="108"/>
        <v>0</v>
      </c>
      <c r="BA244" s="136">
        <f t="shared" si="108"/>
        <v>0</v>
      </c>
      <c r="BB244" s="136">
        <f t="shared" si="108"/>
        <v>0</v>
      </c>
      <c r="BC244" s="136">
        <f t="shared" si="108"/>
        <v>0</v>
      </c>
      <c r="BD244" s="136">
        <f t="shared" si="108"/>
        <v>0</v>
      </c>
      <c r="BE244" s="136">
        <f t="shared" si="108"/>
        <v>0</v>
      </c>
      <c r="BF244" s="136">
        <f t="shared" si="108"/>
        <v>0</v>
      </c>
      <c r="BG244" s="136">
        <f t="shared" si="108"/>
        <v>0</v>
      </c>
      <c r="BH244" s="136">
        <f t="shared" si="108"/>
        <v>0</v>
      </c>
      <c r="BI244" s="136">
        <f t="shared" si="108"/>
        <v>0</v>
      </c>
      <c r="BJ244" s="136">
        <f t="shared" si="108"/>
        <v>0</v>
      </c>
      <c r="BK244" s="136">
        <f t="shared" si="108"/>
        <v>0</v>
      </c>
      <c r="BL244" s="136">
        <f t="shared" si="108"/>
        <v>0</v>
      </c>
      <c r="BM244" s="136">
        <f t="shared" si="108"/>
        <v>0</v>
      </c>
      <c r="BN244" s="136">
        <f t="shared" si="108"/>
        <v>0</v>
      </c>
      <c r="BO244" s="136">
        <f t="shared" si="108"/>
        <v>0</v>
      </c>
      <c r="BP244" s="136">
        <f t="shared" si="108"/>
        <v>0</v>
      </c>
      <c r="BQ244" s="136">
        <f t="shared" si="108"/>
        <v>0</v>
      </c>
      <c r="BR244" s="136">
        <f t="shared" si="108"/>
        <v>0</v>
      </c>
      <c r="BS244" s="136">
        <f t="shared" si="108"/>
        <v>0</v>
      </c>
      <c r="BT244" s="136">
        <f t="shared" si="108"/>
        <v>0</v>
      </c>
      <c r="BU244" s="136">
        <f t="shared" si="108"/>
        <v>0</v>
      </c>
      <c r="BV244" s="136">
        <f t="shared" si="108"/>
        <v>0</v>
      </c>
      <c r="BW244" s="136">
        <f t="shared" si="108"/>
        <v>0</v>
      </c>
      <c r="BX244" s="136">
        <f t="shared" si="108"/>
        <v>0</v>
      </c>
      <c r="BY244" s="136">
        <f t="shared" si="108"/>
        <v>0</v>
      </c>
      <c r="BZ244" s="136">
        <f t="shared" si="108"/>
        <v>0</v>
      </c>
      <c r="CA244" s="136">
        <f t="shared" si="108"/>
        <v>0</v>
      </c>
      <c r="CB244" s="136">
        <f t="shared" si="108"/>
        <v>0</v>
      </c>
      <c r="CC244" s="136">
        <f t="shared" si="108"/>
        <v>0</v>
      </c>
      <c r="CD244" s="136">
        <f t="shared" si="108"/>
        <v>0</v>
      </c>
      <c r="CE244" s="136">
        <f t="shared" si="108"/>
        <v>0</v>
      </c>
      <c r="CF244" s="136">
        <f t="shared" si="108"/>
        <v>0</v>
      </c>
      <c r="CG244" s="136">
        <f t="shared" si="108"/>
        <v>0</v>
      </c>
      <c r="CH244" s="136">
        <f t="shared" si="108"/>
        <v>0</v>
      </c>
      <c r="CI244" s="136">
        <f t="shared" si="108"/>
        <v>0</v>
      </c>
      <c r="CJ244" s="136">
        <f t="shared" si="108"/>
        <v>0</v>
      </c>
      <c r="CK244" s="136">
        <f t="shared" si="108"/>
        <v>0</v>
      </c>
      <c r="CL244" s="136">
        <f t="shared" si="108"/>
        <v>0</v>
      </c>
      <c r="CM244" s="136">
        <f t="shared" si="108"/>
        <v>0</v>
      </c>
      <c r="CN244" s="136">
        <f t="shared" si="108"/>
        <v>0</v>
      </c>
      <c r="CO244" s="136">
        <f>SUMPRODUCT(($J$5:$J$204="ORANGE")*(CO$5:CO$204="x"))</f>
        <v>0</v>
      </c>
      <c r="CU244" s="117"/>
    </row>
    <row r="245" spans="1:99" ht="15">
      <c r="A245" s="140" t="s">
        <v>172</v>
      </c>
      <c r="B245" s="136">
        <f aca="true" t="shared" si="109" ref="B245:I245">SUMPRODUCT(($J$5:$J$204="ORLEANS")*(B$5:B$204="x"))</f>
        <v>0</v>
      </c>
      <c r="C245" s="136">
        <f t="shared" si="109"/>
        <v>0</v>
      </c>
      <c r="D245" s="136">
        <f t="shared" si="109"/>
        <v>0</v>
      </c>
      <c r="E245" s="136">
        <f t="shared" si="109"/>
        <v>0</v>
      </c>
      <c r="F245" s="136">
        <f t="shared" si="109"/>
        <v>0</v>
      </c>
      <c r="G245" s="136">
        <f t="shared" si="109"/>
        <v>0</v>
      </c>
      <c r="H245" s="136">
        <f t="shared" si="109"/>
        <v>0</v>
      </c>
      <c r="I245" s="136">
        <f t="shared" si="109"/>
        <v>0</v>
      </c>
      <c r="J245" s="136">
        <f t="shared" si="7"/>
        <v>0</v>
      </c>
      <c r="K245" s="136">
        <f aca="true" t="shared" si="110" ref="K245:Q245">SUMPRODUCT(($J$5:$J$204="ORLEANS")*(K$5:K$204="x"))</f>
        <v>0</v>
      </c>
      <c r="L245" s="136">
        <f t="shared" si="110"/>
        <v>0</v>
      </c>
      <c r="M245" s="136">
        <f t="shared" si="110"/>
        <v>0</v>
      </c>
      <c r="N245" s="136">
        <f t="shared" si="110"/>
        <v>0</v>
      </c>
      <c r="O245" s="136">
        <f t="shared" si="110"/>
        <v>0</v>
      </c>
      <c r="P245" s="136">
        <f t="shared" si="110"/>
        <v>0</v>
      </c>
      <c r="Q245" s="136">
        <f t="shared" si="110"/>
        <v>0</v>
      </c>
      <c r="R245" s="136"/>
      <c r="S245" s="136">
        <f>SUMPRODUCT(($J$5:$J$204="ORLEANS")*(S$5:S$204="x"))</f>
        <v>0</v>
      </c>
      <c r="T245" s="136">
        <f>SUMPRODUCT(($J$5:$J$204="ORLEANS")*(T$5:T$204="x"))</f>
        <v>0</v>
      </c>
      <c r="U245" s="136">
        <f>SUMPRODUCT(($J$5:$J$204="ORLEANS")*(U$5:U$204="x"))</f>
        <v>0</v>
      </c>
      <c r="V245" s="136">
        <f>SUMPRODUCT(($J$5:$J$204="ORLEANS")*(V$5:V$204="x"))</f>
        <v>0</v>
      </c>
      <c r="W245" s="136">
        <f>SUMPRODUCT(($J$5:$J$204="ORLEANS")*(W$5:W$204="x"))</f>
        <v>0</v>
      </c>
      <c r="X245" s="136">
        <f>SUMIF($J$5:$J$204,"=ORLEANS",X$5:X$204)</f>
        <v>0</v>
      </c>
      <c r="Y245" s="136">
        <f>SUMPRODUCT(($J$5:$J$204="ORLEANS")*(Y$5:Y$204="x"))</f>
        <v>0</v>
      </c>
      <c r="Z245" s="136">
        <f>SUMPRODUCT(($J$5:$J$204="ORLEANS")*(Z$5:Z$204="x"))</f>
        <v>0</v>
      </c>
      <c r="AA245" s="136">
        <f>SUMPRODUCT(($J$5:$J$204="ORLEANS")*(AA$5:AA$204="x"))</f>
        <v>0</v>
      </c>
      <c r="AB245" s="136">
        <f>SUMPRODUCT(($J$5:$J$204="ORLEANS")*(AB$5:AB$204="x"))</f>
        <v>0</v>
      </c>
      <c r="AC245" s="136">
        <f aca="true" t="shared" si="111" ref="AC245:CN245">SUMPRODUCT(($J$5:$J$204="ORLEANS")*(AC$5:AC$204="x"))</f>
        <v>0</v>
      </c>
      <c r="AD245" s="136">
        <f t="shared" si="111"/>
        <v>0</v>
      </c>
      <c r="AE245" s="136">
        <f t="shared" si="111"/>
        <v>0</v>
      </c>
      <c r="AF245" s="136">
        <f t="shared" si="111"/>
        <v>0</v>
      </c>
      <c r="AG245" s="136">
        <f t="shared" si="111"/>
        <v>0</v>
      </c>
      <c r="AH245" s="136">
        <f t="shared" si="111"/>
        <v>0</v>
      </c>
      <c r="AI245" s="136">
        <f t="shared" si="111"/>
        <v>0</v>
      </c>
      <c r="AJ245" s="136">
        <f t="shared" si="111"/>
        <v>0</v>
      </c>
      <c r="AK245" s="136">
        <f t="shared" si="111"/>
        <v>0</v>
      </c>
      <c r="AL245" s="136">
        <f t="shared" si="111"/>
        <v>0</v>
      </c>
      <c r="AM245" s="136">
        <f t="shared" si="111"/>
        <v>0</v>
      </c>
      <c r="AN245" s="136">
        <f t="shared" si="111"/>
        <v>0</v>
      </c>
      <c r="AO245" s="136">
        <f t="shared" si="111"/>
        <v>0</v>
      </c>
      <c r="AP245" s="136">
        <f t="shared" si="111"/>
        <v>0</v>
      </c>
      <c r="AQ245" s="136">
        <f t="shared" si="111"/>
        <v>0</v>
      </c>
      <c r="AR245" s="136">
        <f t="shared" si="111"/>
        <v>0</v>
      </c>
      <c r="AS245" s="136">
        <f t="shared" si="111"/>
        <v>0</v>
      </c>
      <c r="AT245" s="136">
        <f t="shared" si="111"/>
        <v>0</v>
      </c>
      <c r="AU245" s="136">
        <f t="shared" si="111"/>
        <v>0</v>
      </c>
      <c r="AV245" s="136">
        <f t="shared" si="111"/>
        <v>0</v>
      </c>
      <c r="AW245" s="136">
        <f t="shared" si="111"/>
        <v>0</v>
      </c>
      <c r="AX245" s="136">
        <f t="shared" si="111"/>
        <v>0</v>
      </c>
      <c r="AY245" s="136">
        <f t="shared" si="111"/>
        <v>0</v>
      </c>
      <c r="AZ245" s="136">
        <f t="shared" si="111"/>
        <v>0</v>
      </c>
      <c r="BA245" s="136">
        <f t="shared" si="111"/>
        <v>0</v>
      </c>
      <c r="BB245" s="136">
        <f t="shared" si="111"/>
        <v>0</v>
      </c>
      <c r="BC245" s="136">
        <f t="shared" si="111"/>
        <v>0</v>
      </c>
      <c r="BD245" s="136">
        <f t="shared" si="111"/>
        <v>0</v>
      </c>
      <c r="BE245" s="136">
        <f t="shared" si="111"/>
        <v>0</v>
      </c>
      <c r="BF245" s="136">
        <f t="shared" si="111"/>
        <v>0</v>
      </c>
      <c r="BG245" s="136">
        <f t="shared" si="111"/>
        <v>0</v>
      </c>
      <c r="BH245" s="136">
        <f t="shared" si="111"/>
        <v>0</v>
      </c>
      <c r="BI245" s="136">
        <f t="shared" si="111"/>
        <v>0</v>
      </c>
      <c r="BJ245" s="136">
        <f t="shared" si="111"/>
        <v>0</v>
      </c>
      <c r="BK245" s="136">
        <f t="shared" si="111"/>
        <v>0</v>
      </c>
      <c r="BL245" s="136">
        <f t="shared" si="111"/>
        <v>0</v>
      </c>
      <c r="BM245" s="136">
        <f t="shared" si="111"/>
        <v>0</v>
      </c>
      <c r="BN245" s="136">
        <f t="shared" si="111"/>
        <v>0</v>
      </c>
      <c r="BO245" s="136">
        <f t="shared" si="111"/>
        <v>0</v>
      </c>
      <c r="BP245" s="136">
        <f t="shared" si="111"/>
        <v>0</v>
      </c>
      <c r="BQ245" s="136">
        <f t="shared" si="111"/>
        <v>0</v>
      </c>
      <c r="BR245" s="136">
        <f t="shared" si="111"/>
        <v>0</v>
      </c>
      <c r="BS245" s="136">
        <f t="shared" si="111"/>
        <v>0</v>
      </c>
      <c r="BT245" s="136">
        <f t="shared" si="111"/>
        <v>0</v>
      </c>
      <c r="BU245" s="136">
        <f t="shared" si="111"/>
        <v>0</v>
      </c>
      <c r="BV245" s="136">
        <f t="shared" si="111"/>
        <v>0</v>
      </c>
      <c r="BW245" s="136">
        <f t="shared" si="111"/>
        <v>0</v>
      </c>
      <c r="BX245" s="136">
        <f t="shared" si="111"/>
        <v>0</v>
      </c>
      <c r="BY245" s="136">
        <f t="shared" si="111"/>
        <v>0</v>
      </c>
      <c r="BZ245" s="136">
        <f t="shared" si="111"/>
        <v>0</v>
      </c>
      <c r="CA245" s="136">
        <f t="shared" si="111"/>
        <v>0</v>
      </c>
      <c r="CB245" s="136">
        <f t="shared" si="111"/>
        <v>0</v>
      </c>
      <c r="CC245" s="136">
        <f t="shared" si="111"/>
        <v>0</v>
      </c>
      <c r="CD245" s="136">
        <f t="shared" si="111"/>
        <v>0</v>
      </c>
      <c r="CE245" s="136">
        <f t="shared" si="111"/>
        <v>0</v>
      </c>
      <c r="CF245" s="136">
        <f t="shared" si="111"/>
        <v>0</v>
      </c>
      <c r="CG245" s="136">
        <f t="shared" si="111"/>
        <v>0</v>
      </c>
      <c r="CH245" s="136">
        <f t="shared" si="111"/>
        <v>0</v>
      </c>
      <c r="CI245" s="136">
        <f t="shared" si="111"/>
        <v>0</v>
      </c>
      <c r="CJ245" s="136">
        <f t="shared" si="111"/>
        <v>0</v>
      </c>
      <c r="CK245" s="136">
        <f t="shared" si="111"/>
        <v>0</v>
      </c>
      <c r="CL245" s="136">
        <f t="shared" si="111"/>
        <v>0</v>
      </c>
      <c r="CM245" s="136">
        <f t="shared" si="111"/>
        <v>0</v>
      </c>
      <c r="CN245" s="136">
        <f t="shared" si="111"/>
        <v>0</v>
      </c>
      <c r="CO245" s="136">
        <f>SUMPRODUCT(($J$5:$J$204="ORLEANS")*(CO$5:CO$204="x"))</f>
        <v>0</v>
      </c>
      <c r="CU245" s="117"/>
    </row>
    <row r="246" spans="1:99" ht="15">
      <c r="A246" s="140" t="s">
        <v>173</v>
      </c>
      <c r="B246" s="136">
        <f aca="true" t="shared" si="112" ref="B246:I246">SUMPRODUCT(($J$5:$J$204="OSWEGO")*(B$5:B$204="x"))</f>
        <v>0</v>
      </c>
      <c r="C246" s="136">
        <f t="shared" si="112"/>
        <v>0</v>
      </c>
      <c r="D246" s="136">
        <f t="shared" si="112"/>
        <v>0</v>
      </c>
      <c r="E246" s="136">
        <f t="shared" si="112"/>
        <v>0</v>
      </c>
      <c r="F246" s="136">
        <f t="shared" si="112"/>
        <v>0</v>
      </c>
      <c r="G246" s="136">
        <f t="shared" si="112"/>
        <v>0</v>
      </c>
      <c r="H246" s="136">
        <f t="shared" si="112"/>
        <v>0</v>
      </c>
      <c r="I246" s="136">
        <f t="shared" si="112"/>
        <v>0</v>
      </c>
      <c r="J246" s="136">
        <f t="shared" si="7"/>
        <v>0</v>
      </c>
      <c r="K246" s="136">
        <f aca="true" t="shared" si="113" ref="K246:Q246">SUMPRODUCT(($J$5:$J$204="OSWEGO")*(K$5:K$204="x"))</f>
        <v>0</v>
      </c>
      <c r="L246" s="136">
        <f t="shared" si="113"/>
        <v>0</v>
      </c>
      <c r="M246" s="136">
        <f t="shared" si="113"/>
        <v>0</v>
      </c>
      <c r="N246" s="136">
        <f t="shared" si="113"/>
        <v>0</v>
      </c>
      <c r="O246" s="136">
        <f t="shared" si="113"/>
        <v>0</v>
      </c>
      <c r="P246" s="136">
        <f t="shared" si="113"/>
        <v>0</v>
      </c>
      <c r="Q246" s="136">
        <f t="shared" si="113"/>
        <v>0</v>
      </c>
      <c r="R246" s="136"/>
      <c r="S246" s="136">
        <f>SUMPRODUCT(($J$5:$J$204="OSWEGO")*(S$5:S$204="x"))</f>
        <v>0</v>
      </c>
      <c r="T246" s="136">
        <f>SUMPRODUCT(($J$5:$J$204="OSWEGO")*(T$5:T$204="x"))</f>
        <v>0</v>
      </c>
      <c r="U246" s="136">
        <f>SUMPRODUCT(($J$5:$J$204="OSWEGO")*(U$5:U$204="x"))</f>
        <v>0</v>
      </c>
      <c r="V246" s="136">
        <f>SUMPRODUCT(($J$5:$J$204="OSWEGO")*(V$5:V$204="x"))</f>
        <v>0</v>
      </c>
      <c r="W246" s="136">
        <f>SUMPRODUCT(($J$5:$J$204="OSWEGO")*(W$5:W$204="x"))</f>
        <v>0</v>
      </c>
      <c r="X246" s="136">
        <f>SUMIF($J$5:$J$204,"=OSWEGO",X$5:X$204)</f>
        <v>0</v>
      </c>
      <c r="Y246" s="136">
        <f>SUMPRODUCT(($J$5:$J$204="OSWEGO")*(Y$5:Y$204="x"))</f>
        <v>0</v>
      </c>
      <c r="Z246" s="136">
        <f>SUMPRODUCT(($J$5:$J$204="OSWEGO")*(Z$5:Z$204="x"))</f>
        <v>0</v>
      </c>
      <c r="AA246" s="136">
        <f>SUMPRODUCT(($J$5:$J$204="OSWEGO")*(AA$5:AA$204="x"))</f>
        <v>0</v>
      </c>
      <c r="AB246" s="136">
        <f>SUMPRODUCT(($J$5:$J$204="OSWEGO")*(AB$5:AB$204="x"))</f>
        <v>0</v>
      </c>
      <c r="AC246" s="136">
        <f aca="true" t="shared" si="114" ref="AC246:CN246">SUMPRODUCT(($J$5:$J$204="OSWEGO")*(AC$5:AC$204="x"))</f>
        <v>0</v>
      </c>
      <c r="AD246" s="136">
        <f t="shared" si="114"/>
        <v>0</v>
      </c>
      <c r="AE246" s="136">
        <f t="shared" si="114"/>
        <v>0</v>
      </c>
      <c r="AF246" s="136">
        <f t="shared" si="114"/>
        <v>0</v>
      </c>
      <c r="AG246" s="136">
        <f t="shared" si="114"/>
        <v>0</v>
      </c>
      <c r="AH246" s="136">
        <f t="shared" si="114"/>
        <v>0</v>
      </c>
      <c r="AI246" s="136">
        <f t="shared" si="114"/>
        <v>0</v>
      </c>
      <c r="AJ246" s="136">
        <f t="shared" si="114"/>
        <v>0</v>
      </c>
      <c r="AK246" s="136">
        <f t="shared" si="114"/>
        <v>0</v>
      </c>
      <c r="AL246" s="136">
        <f t="shared" si="114"/>
        <v>0</v>
      </c>
      <c r="AM246" s="136">
        <f t="shared" si="114"/>
        <v>0</v>
      </c>
      <c r="AN246" s="136">
        <f t="shared" si="114"/>
        <v>0</v>
      </c>
      <c r="AO246" s="136">
        <f t="shared" si="114"/>
        <v>0</v>
      </c>
      <c r="AP246" s="136">
        <f t="shared" si="114"/>
        <v>0</v>
      </c>
      <c r="AQ246" s="136">
        <f t="shared" si="114"/>
        <v>0</v>
      </c>
      <c r="AR246" s="136">
        <f t="shared" si="114"/>
        <v>0</v>
      </c>
      <c r="AS246" s="136">
        <f t="shared" si="114"/>
        <v>0</v>
      </c>
      <c r="AT246" s="136">
        <f t="shared" si="114"/>
        <v>0</v>
      </c>
      <c r="AU246" s="136">
        <f t="shared" si="114"/>
        <v>0</v>
      </c>
      <c r="AV246" s="136">
        <f t="shared" si="114"/>
        <v>0</v>
      </c>
      <c r="AW246" s="136">
        <f t="shared" si="114"/>
        <v>0</v>
      </c>
      <c r="AX246" s="136">
        <f t="shared" si="114"/>
        <v>0</v>
      </c>
      <c r="AY246" s="136">
        <f t="shared" si="114"/>
        <v>0</v>
      </c>
      <c r="AZ246" s="136">
        <f t="shared" si="114"/>
        <v>0</v>
      </c>
      <c r="BA246" s="136">
        <f t="shared" si="114"/>
        <v>0</v>
      </c>
      <c r="BB246" s="136">
        <f t="shared" si="114"/>
        <v>0</v>
      </c>
      <c r="BC246" s="136">
        <f t="shared" si="114"/>
        <v>0</v>
      </c>
      <c r="BD246" s="136">
        <f t="shared" si="114"/>
        <v>0</v>
      </c>
      <c r="BE246" s="136">
        <f t="shared" si="114"/>
        <v>0</v>
      </c>
      <c r="BF246" s="136">
        <f t="shared" si="114"/>
        <v>0</v>
      </c>
      <c r="BG246" s="136">
        <f t="shared" si="114"/>
        <v>0</v>
      </c>
      <c r="BH246" s="136">
        <f t="shared" si="114"/>
        <v>0</v>
      </c>
      <c r="BI246" s="136">
        <f t="shared" si="114"/>
        <v>0</v>
      </c>
      <c r="BJ246" s="136">
        <f t="shared" si="114"/>
        <v>0</v>
      </c>
      <c r="BK246" s="136">
        <f t="shared" si="114"/>
        <v>0</v>
      </c>
      <c r="BL246" s="136">
        <f t="shared" si="114"/>
        <v>0</v>
      </c>
      <c r="BM246" s="136">
        <f t="shared" si="114"/>
        <v>0</v>
      </c>
      <c r="BN246" s="136">
        <f t="shared" si="114"/>
        <v>0</v>
      </c>
      <c r="BO246" s="136">
        <f t="shared" si="114"/>
        <v>0</v>
      </c>
      <c r="BP246" s="136">
        <f t="shared" si="114"/>
        <v>0</v>
      </c>
      <c r="BQ246" s="136">
        <f t="shared" si="114"/>
        <v>0</v>
      </c>
      <c r="BR246" s="136">
        <f t="shared" si="114"/>
        <v>0</v>
      </c>
      <c r="BS246" s="136">
        <f t="shared" si="114"/>
        <v>0</v>
      </c>
      <c r="BT246" s="136">
        <f t="shared" si="114"/>
        <v>0</v>
      </c>
      <c r="BU246" s="136">
        <f t="shared" si="114"/>
        <v>0</v>
      </c>
      <c r="BV246" s="136">
        <f t="shared" si="114"/>
        <v>0</v>
      </c>
      <c r="BW246" s="136">
        <f t="shared" si="114"/>
        <v>0</v>
      </c>
      <c r="BX246" s="136">
        <f t="shared" si="114"/>
        <v>0</v>
      </c>
      <c r="BY246" s="136">
        <f t="shared" si="114"/>
        <v>0</v>
      </c>
      <c r="BZ246" s="136">
        <f t="shared" si="114"/>
        <v>0</v>
      </c>
      <c r="CA246" s="136">
        <f t="shared" si="114"/>
        <v>0</v>
      </c>
      <c r="CB246" s="136">
        <f t="shared" si="114"/>
        <v>0</v>
      </c>
      <c r="CC246" s="136">
        <f t="shared" si="114"/>
        <v>0</v>
      </c>
      <c r="CD246" s="136">
        <f t="shared" si="114"/>
        <v>0</v>
      </c>
      <c r="CE246" s="136">
        <f t="shared" si="114"/>
        <v>0</v>
      </c>
      <c r="CF246" s="136">
        <f t="shared" si="114"/>
        <v>0</v>
      </c>
      <c r="CG246" s="136">
        <f t="shared" si="114"/>
        <v>0</v>
      </c>
      <c r="CH246" s="136">
        <f t="shared" si="114"/>
        <v>0</v>
      </c>
      <c r="CI246" s="136">
        <f t="shared" si="114"/>
        <v>0</v>
      </c>
      <c r="CJ246" s="136">
        <f t="shared" si="114"/>
        <v>0</v>
      </c>
      <c r="CK246" s="136">
        <f t="shared" si="114"/>
        <v>0</v>
      </c>
      <c r="CL246" s="136">
        <f t="shared" si="114"/>
        <v>0</v>
      </c>
      <c r="CM246" s="136">
        <f t="shared" si="114"/>
        <v>0</v>
      </c>
      <c r="CN246" s="136">
        <f t="shared" si="114"/>
        <v>0</v>
      </c>
      <c r="CO246" s="136">
        <f>SUMPRODUCT(($J$5:$J$204="OSWEGO")*(CO$5:CO$204="x"))</f>
        <v>0</v>
      </c>
      <c r="CU246" s="117"/>
    </row>
    <row r="247" spans="1:99" ht="15">
      <c r="A247" s="140" t="s">
        <v>174</v>
      </c>
      <c r="B247" s="136">
        <f aca="true" t="shared" si="115" ref="B247:I247">SUMPRODUCT(($J$5:$J$204="OTSEGO")*(B$5:B$204="x"))</f>
        <v>0</v>
      </c>
      <c r="C247" s="136">
        <f t="shared" si="115"/>
        <v>0</v>
      </c>
      <c r="D247" s="136">
        <f t="shared" si="115"/>
        <v>0</v>
      </c>
      <c r="E247" s="136">
        <f t="shared" si="115"/>
        <v>0</v>
      </c>
      <c r="F247" s="136">
        <f t="shared" si="115"/>
        <v>0</v>
      </c>
      <c r="G247" s="136">
        <f t="shared" si="115"/>
        <v>0</v>
      </c>
      <c r="H247" s="136">
        <f t="shared" si="115"/>
        <v>0</v>
      </c>
      <c r="I247" s="136">
        <f t="shared" si="115"/>
        <v>0</v>
      </c>
      <c r="J247" s="136">
        <f t="shared" si="7"/>
        <v>0</v>
      </c>
      <c r="K247" s="136">
        <f aca="true" t="shared" si="116" ref="K247:Q247">SUMPRODUCT(($J$5:$J$204="OTSEGO")*(K$5:K$204="x"))</f>
        <v>0</v>
      </c>
      <c r="L247" s="136">
        <f t="shared" si="116"/>
        <v>0</v>
      </c>
      <c r="M247" s="136">
        <f t="shared" si="116"/>
        <v>0</v>
      </c>
      <c r="N247" s="136">
        <f t="shared" si="116"/>
        <v>0</v>
      </c>
      <c r="O247" s="136">
        <f t="shared" si="116"/>
        <v>0</v>
      </c>
      <c r="P247" s="136">
        <f t="shared" si="116"/>
        <v>0</v>
      </c>
      <c r="Q247" s="136">
        <f t="shared" si="116"/>
        <v>0</v>
      </c>
      <c r="R247" s="136"/>
      <c r="S247" s="136">
        <f>SUMPRODUCT(($J$5:$J$204="OTSEGO")*(S$5:S$204="x"))</f>
        <v>0</v>
      </c>
      <c r="T247" s="136">
        <f>SUMPRODUCT(($J$5:$J$204="OTSEGO")*(T$5:T$204="x"))</f>
        <v>0</v>
      </c>
      <c r="U247" s="136">
        <f>SUMPRODUCT(($J$5:$J$204="OTSEGO")*(U$5:U$204="x"))</f>
        <v>0</v>
      </c>
      <c r="V247" s="136">
        <f>SUMPRODUCT(($J$5:$J$204="OTSEGO")*(V$5:V$204="x"))</f>
        <v>0</v>
      </c>
      <c r="W247" s="136">
        <f>SUMPRODUCT(($J$5:$J$204="OTSEGO")*(W$5:W$204="x"))</f>
        <v>0</v>
      </c>
      <c r="X247" s="136">
        <f>SUMIF($J$5:$J$204,"=OTSEGO",X$5:X$204)</f>
        <v>0</v>
      </c>
      <c r="Y247" s="136">
        <f>SUMPRODUCT(($J$5:$J$204="OTSEGO")*(Y$5:Y$204="x"))</f>
        <v>0</v>
      </c>
      <c r="Z247" s="136">
        <f>SUMPRODUCT(($J$5:$J$204="OTSEGO")*(Z$5:Z$204="x"))</f>
        <v>0</v>
      </c>
      <c r="AA247" s="136">
        <f>SUMPRODUCT(($J$5:$J$204="OTSEGO")*(AA$5:AA$204="x"))</f>
        <v>0</v>
      </c>
      <c r="AB247" s="136">
        <f>SUMPRODUCT(($J$5:$J$204="OTSEGO")*(AB$5:AB$204="x"))</f>
        <v>0</v>
      </c>
      <c r="AC247" s="136">
        <f aca="true" t="shared" si="117" ref="AC247:CN247">SUMPRODUCT(($J$5:$J$204="OTSEGO")*(AC$5:AC$204="x"))</f>
        <v>0</v>
      </c>
      <c r="AD247" s="136">
        <f t="shared" si="117"/>
        <v>0</v>
      </c>
      <c r="AE247" s="136">
        <f t="shared" si="117"/>
        <v>0</v>
      </c>
      <c r="AF247" s="136">
        <f t="shared" si="117"/>
        <v>0</v>
      </c>
      <c r="AG247" s="136">
        <f t="shared" si="117"/>
        <v>0</v>
      </c>
      <c r="AH247" s="136">
        <f t="shared" si="117"/>
        <v>0</v>
      </c>
      <c r="AI247" s="136">
        <f t="shared" si="117"/>
        <v>0</v>
      </c>
      <c r="AJ247" s="136">
        <f t="shared" si="117"/>
        <v>0</v>
      </c>
      <c r="AK247" s="136">
        <f t="shared" si="117"/>
        <v>0</v>
      </c>
      <c r="AL247" s="136">
        <f t="shared" si="117"/>
        <v>0</v>
      </c>
      <c r="AM247" s="136">
        <f t="shared" si="117"/>
        <v>0</v>
      </c>
      <c r="AN247" s="136">
        <f t="shared" si="117"/>
        <v>0</v>
      </c>
      <c r="AO247" s="136">
        <f t="shared" si="117"/>
        <v>0</v>
      </c>
      <c r="AP247" s="136">
        <f t="shared" si="117"/>
        <v>0</v>
      </c>
      <c r="AQ247" s="136">
        <f t="shared" si="117"/>
        <v>0</v>
      </c>
      <c r="AR247" s="136">
        <f t="shared" si="117"/>
        <v>0</v>
      </c>
      <c r="AS247" s="136">
        <f t="shared" si="117"/>
        <v>0</v>
      </c>
      <c r="AT247" s="136">
        <f t="shared" si="117"/>
        <v>0</v>
      </c>
      <c r="AU247" s="136">
        <f t="shared" si="117"/>
        <v>0</v>
      </c>
      <c r="AV247" s="136">
        <f t="shared" si="117"/>
        <v>0</v>
      </c>
      <c r="AW247" s="136">
        <f t="shared" si="117"/>
        <v>0</v>
      </c>
      <c r="AX247" s="136">
        <f t="shared" si="117"/>
        <v>0</v>
      </c>
      <c r="AY247" s="136">
        <f t="shared" si="117"/>
        <v>0</v>
      </c>
      <c r="AZ247" s="136">
        <f t="shared" si="117"/>
        <v>0</v>
      </c>
      <c r="BA247" s="136">
        <f t="shared" si="117"/>
        <v>0</v>
      </c>
      <c r="BB247" s="136">
        <f t="shared" si="117"/>
        <v>0</v>
      </c>
      <c r="BC247" s="136">
        <f t="shared" si="117"/>
        <v>0</v>
      </c>
      <c r="BD247" s="136">
        <f t="shared" si="117"/>
        <v>0</v>
      </c>
      <c r="BE247" s="136">
        <f t="shared" si="117"/>
        <v>0</v>
      </c>
      <c r="BF247" s="136">
        <f t="shared" si="117"/>
        <v>0</v>
      </c>
      <c r="BG247" s="136">
        <f t="shared" si="117"/>
        <v>0</v>
      </c>
      <c r="BH247" s="136">
        <f t="shared" si="117"/>
        <v>0</v>
      </c>
      <c r="BI247" s="136">
        <f t="shared" si="117"/>
        <v>0</v>
      </c>
      <c r="BJ247" s="136">
        <f t="shared" si="117"/>
        <v>0</v>
      </c>
      <c r="BK247" s="136">
        <f t="shared" si="117"/>
        <v>0</v>
      </c>
      <c r="BL247" s="136">
        <f t="shared" si="117"/>
        <v>0</v>
      </c>
      <c r="BM247" s="136">
        <f t="shared" si="117"/>
        <v>0</v>
      </c>
      <c r="BN247" s="136">
        <f t="shared" si="117"/>
        <v>0</v>
      </c>
      <c r="BO247" s="136">
        <f t="shared" si="117"/>
        <v>0</v>
      </c>
      <c r="BP247" s="136">
        <f t="shared" si="117"/>
        <v>0</v>
      </c>
      <c r="BQ247" s="136">
        <f t="shared" si="117"/>
        <v>0</v>
      </c>
      <c r="BR247" s="136">
        <f t="shared" si="117"/>
        <v>0</v>
      </c>
      <c r="BS247" s="136">
        <f t="shared" si="117"/>
        <v>0</v>
      </c>
      <c r="BT247" s="136">
        <f t="shared" si="117"/>
        <v>0</v>
      </c>
      <c r="BU247" s="136">
        <f t="shared" si="117"/>
        <v>0</v>
      </c>
      <c r="BV247" s="136">
        <f t="shared" si="117"/>
        <v>0</v>
      </c>
      <c r="BW247" s="136">
        <f t="shared" si="117"/>
        <v>0</v>
      </c>
      <c r="BX247" s="136">
        <f t="shared" si="117"/>
        <v>0</v>
      </c>
      <c r="BY247" s="136">
        <f t="shared" si="117"/>
        <v>0</v>
      </c>
      <c r="BZ247" s="136">
        <f t="shared" si="117"/>
        <v>0</v>
      </c>
      <c r="CA247" s="136">
        <f t="shared" si="117"/>
        <v>0</v>
      </c>
      <c r="CB247" s="136">
        <f t="shared" si="117"/>
        <v>0</v>
      </c>
      <c r="CC247" s="136">
        <f t="shared" si="117"/>
        <v>0</v>
      </c>
      <c r="CD247" s="136">
        <f t="shared" si="117"/>
        <v>0</v>
      </c>
      <c r="CE247" s="136">
        <f t="shared" si="117"/>
        <v>0</v>
      </c>
      <c r="CF247" s="136">
        <f t="shared" si="117"/>
        <v>0</v>
      </c>
      <c r="CG247" s="136">
        <f t="shared" si="117"/>
        <v>0</v>
      </c>
      <c r="CH247" s="136">
        <f t="shared" si="117"/>
        <v>0</v>
      </c>
      <c r="CI247" s="136">
        <f t="shared" si="117"/>
        <v>0</v>
      </c>
      <c r="CJ247" s="136">
        <f t="shared" si="117"/>
        <v>0</v>
      </c>
      <c r="CK247" s="136">
        <f t="shared" si="117"/>
        <v>0</v>
      </c>
      <c r="CL247" s="136">
        <f t="shared" si="117"/>
        <v>0</v>
      </c>
      <c r="CM247" s="136">
        <f t="shared" si="117"/>
        <v>0</v>
      </c>
      <c r="CN247" s="136">
        <f t="shared" si="117"/>
        <v>0</v>
      </c>
      <c r="CO247" s="136">
        <f>SUMPRODUCT(($J$5:$J$204="OTSEGO")*(CO$5:CO$204="x"))</f>
        <v>0</v>
      </c>
      <c r="CU247" s="117"/>
    </row>
    <row r="248" spans="1:99" ht="15">
      <c r="A248" s="140" t="s">
        <v>175</v>
      </c>
      <c r="B248" s="136">
        <f aca="true" t="shared" si="118" ref="B248:I248">SUMPRODUCT(($J$5:$J$204="PUTNAM")*(B$5:B$204="x"))</f>
        <v>0</v>
      </c>
      <c r="C248" s="136">
        <f t="shared" si="118"/>
        <v>0</v>
      </c>
      <c r="D248" s="136">
        <f t="shared" si="118"/>
        <v>0</v>
      </c>
      <c r="E248" s="136">
        <f t="shared" si="118"/>
        <v>0</v>
      </c>
      <c r="F248" s="136">
        <f t="shared" si="118"/>
        <v>0</v>
      </c>
      <c r="G248" s="136">
        <f t="shared" si="118"/>
        <v>0</v>
      </c>
      <c r="H248" s="136">
        <f t="shared" si="118"/>
        <v>0</v>
      </c>
      <c r="I248" s="136">
        <f t="shared" si="118"/>
        <v>0</v>
      </c>
      <c r="J248" s="136">
        <f t="shared" si="7"/>
        <v>0</v>
      </c>
      <c r="K248" s="136">
        <f aca="true" t="shared" si="119" ref="K248:Q248">SUMPRODUCT(($J$5:$J$204="PUTNAM")*(K$5:K$204="x"))</f>
        <v>0</v>
      </c>
      <c r="L248" s="136">
        <f t="shared" si="119"/>
        <v>0</v>
      </c>
      <c r="M248" s="136">
        <f t="shared" si="119"/>
        <v>0</v>
      </c>
      <c r="N248" s="136">
        <f t="shared" si="119"/>
        <v>0</v>
      </c>
      <c r="O248" s="136">
        <f t="shared" si="119"/>
        <v>0</v>
      </c>
      <c r="P248" s="136">
        <f t="shared" si="119"/>
        <v>0</v>
      </c>
      <c r="Q248" s="136">
        <f t="shared" si="119"/>
        <v>0</v>
      </c>
      <c r="R248" s="136"/>
      <c r="S248" s="136">
        <f>SUMPRODUCT(($J$5:$J$204="PUTNAM")*(S$5:S$204="x"))</f>
        <v>0</v>
      </c>
      <c r="T248" s="136">
        <f>SUMPRODUCT(($J$5:$J$204="PUTNAM")*(T$5:T$204="x"))</f>
        <v>0</v>
      </c>
      <c r="U248" s="136">
        <f>SUMPRODUCT(($J$5:$J$204="PUTNAM")*(U$5:U$204="x"))</f>
        <v>0</v>
      </c>
      <c r="V248" s="136">
        <f>SUMPRODUCT(($J$5:$J$204="PUTNAM")*(V$5:V$204="x"))</f>
        <v>0</v>
      </c>
      <c r="W248" s="136">
        <f>SUMPRODUCT(($J$5:$J$204="PUTNAM")*(W$5:W$204="x"))</f>
        <v>0</v>
      </c>
      <c r="X248" s="136">
        <f>SUMIF($J$5:$J$204,"=PUTNAM",X$5:X$204)</f>
        <v>0</v>
      </c>
      <c r="Y248" s="136">
        <f>SUMPRODUCT(($J$5:$J$204="PUTNAM")*(Y$5:Y$204="x"))</f>
        <v>0</v>
      </c>
      <c r="Z248" s="136">
        <f>SUMPRODUCT(($J$5:$J$204="PUTNAM")*(Z$5:Z$204="x"))</f>
        <v>0</v>
      </c>
      <c r="AA248" s="136">
        <f>SUMPRODUCT(($J$5:$J$204="PUTNAM")*(AA$5:AA$204="x"))</f>
        <v>0</v>
      </c>
      <c r="AB248" s="136">
        <f>SUMPRODUCT(($J$5:$J$204="PUTNAM")*(AB$5:AB$204="x"))</f>
        <v>0</v>
      </c>
      <c r="AC248" s="136">
        <f aca="true" t="shared" si="120" ref="AC248:CN248">SUMPRODUCT(($J$5:$J$204="PUTNAM")*(AC$5:AC$204="x"))</f>
        <v>0</v>
      </c>
      <c r="AD248" s="136">
        <f t="shared" si="120"/>
        <v>0</v>
      </c>
      <c r="AE248" s="136">
        <f t="shared" si="120"/>
        <v>0</v>
      </c>
      <c r="AF248" s="136">
        <f t="shared" si="120"/>
        <v>0</v>
      </c>
      <c r="AG248" s="136">
        <f t="shared" si="120"/>
        <v>0</v>
      </c>
      <c r="AH248" s="136">
        <f t="shared" si="120"/>
        <v>0</v>
      </c>
      <c r="AI248" s="136">
        <f t="shared" si="120"/>
        <v>0</v>
      </c>
      <c r="AJ248" s="136">
        <f t="shared" si="120"/>
        <v>0</v>
      </c>
      <c r="AK248" s="136">
        <f t="shared" si="120"/>
        <v>0</v>
      </c>
      <c r="AL248" s="136">
        <f t="shared" si="120"/>
        <v>0</v>
      </c>
      <c r="AM248" s="136">
        <f t="shared" si="120"/>
        <v>0</v>
      </c>
      <c r="AN248" s="136">
        <f t="shared" si="120"/>
        <v>0</v>
      </c>
      <c r="AO248" s="136">
        <f t="shared" si="120"/>
        <v>0</v>
      </c>
      <c r="AP248" s="136">
        <f t="shared" si="120"/>
        <v>0</v>
      </c>
      <c r="AQ248" s="136">
        <f t="shared" si="120"/>
        <v>0</v>
      </c>
      <c r="AR248" s="136">
        <f t="shared" si="120"/>
        <v>0</v>
      </c>
      <c r="AS248" s="136">
        <f t="shared" si="120"/>
        <v>0</v>
      </c>
      <c r="AT248" s="136">
        <f t="shared" si="120"/>
        <v>0</v>
      </c>
      <c r="AU248" s="136">
        <f t="shared" si="120"/>
        <v>0</v>
      </c>
      <c r="AV248" s="136">
        <f t="shared" si="120"/>
        <v>0</v>
      </c>
      <c r="AW248" s="136">
        <f t="shared" si="120"/>
        <v>0</v>
      </c>
      <c r="AX248" s="136">
        <f t="shared" si="120"/>
        <v>0</v>
      </c>
      <c r="AY248" s="136">
        <f t="shared" si="120"/>
        <v>0</v>
      </c>
      <c r="AZ248" s="136">
        <f t="shared" si="120"/>
        <v>0</v>
      </c>
      <c r="BA248" s="136">
        <f t="shared" si="120"/>
        <v>0</v>
      </c>
      <c r="BB248" s="136">
        <f t="shared" si="120"/>
        <v>0</v>
      </c>
      <c r="BC248" s="136">
        <f t="shared" si="120"/>
        <v>0</v>
      </c>
      <c r="BD248" s="136">
        <f t="shared" si="120"/>
        <v>0</v>
      </c>
      <c r="BE248" s="136">
        <f t="shared" si="120"/>
        <v>0</v>
      </c>
      <c r="BF248" s="136">
        <f t="shared" si="120"/>
        <v>0</v>
      </c>
      <c r="BG248" s="136">
        <f t="shared" si="120"/>
        <v>0</v>
      </c>
      <c r="BH248" s="136">
        <f t="shared" si="120"/>
        <v>0</v>
      </c>
      <c r="BI248" s="136">
        <f t="shared" si="120"/>
        <v>0</v>
      </c>
      <c r="BJ248" s="136">
        <f t="shared" si="120"/>
        <v>0</v>
      </c>
      <c r="BK248" s="136">
        <f t="shared" si="120"/>
        <v>0</v>
      </c>
      <c r="BL248" s="136">
        <f t="shared" si="120"/>
        <v>0</v>
      </c>
      <c r="BM248" s="136">
        <f t="shared" si="120"/>
        <v>0</v>
      </c>
      <c r="BN248" s="136">
        <f t="shared" si="120"/>
        <v>0</v>
      </c>
      <c r="BO248" s="136">
        <f t="shared" si="120"/>
        <v>0</v>
      </c>
      <c r="BP248" s="136">
        <f t="shared" si="120"/>
        <v>0</v>
      </c>
      <c r="BQ248" s="136">
        <f t="shared" si="120"/>
        <v>0</v>
      </c>
      <c r="BR248" s="136">
        <f t="shared" si="120"/>
        <v>0</v>
      </c>
      <c r="BS248" s="136">
        <f t="shared" si="120"/>
        <v>0</v>
      </c>
      <c r="BT248" s="136">
        <f t="shared" si="120"/>
        <v>0</v>
      </c>
      <c r="BU248" s="136">
        <f t="shared" si="120"/>
        <v>0</v>
      </c>
      <c r="BV248" s="136">
        <f t="shared" si="120"/>
        <v>0</v>
      </c>
      <c r="BW248" s="136">
        <f t="shared" si="120"/>
        <v>0</v>
      </c>
      <c r="BX248" s="136">
        <f t="shared" si="120"/>
        <v>0</v>
      </c>
      <c r="BY248" s="136">
        <f t="shared" si="120"/>
        <v>0</v>
      </c>
      <c r="BZ248" s="136">
        <f t="shared" si="120"/>
        <v>0</v>
      </c>
      <c r="CA248" s="136">
        <f t="shared" si="120"/>
        <v>0</v>
      </c>
      <c r="CB248" s="136">
        <f t="shared" si="120"/>
        <v>0</v>
      </c>
      <c r="CC248" s="136">
        <f t="shared" si="120"/>
        <v>0</v>
      </c>
      <c r="CD248" s="136">
        <f t="shared" si="120"/>
        <v>0</v>
      </c>
      <c r="CE248" s="136">
        <f t="shared" si="120"/>
        <v>0</v>
      </c>
      <c r="CF248" s="136">
        <f t="shared" si="120"/>
        <v>0</v>
      </c>
      <c r="CG248" s="136">
        <f t="shared" si="120"/>
        <v>0</v>
      </c>
      <c r="CH248" s="136">
        <f t="shared" si="120"/>
        <v>0</v>
      </c>
      <c r="CI248" s="136">
        <f t="shared" si="120"/>
        <v>0</v>
      </c>
      <c r="CJ248" s="136">
        <f t="shared" si="120"/>
        <v>0</v>
      </c>
      <c r="CK248" s="136">
        <f t="shared" si="120"/>
        <v>0</v>
      </c>
      <c r="CL248" s="136">
        <f t="shared" si="120"/>
        <v>0</v>
      </c>
      <c r="CM248" s="136">
        <f t="shared" si="120"/>
        <v>0</v>
      </c>
      <c r="CN248" s="136">
        <f t="shared" si="120"/>
        <v>0</v>
      </c>
      <c r="CO248" s="136">
        <f>SUMPRODUCT(($J$5:$J$204="PUTNAM")*(CO$5:CO$204="x"))</f>
        <v>0</v>
      </c>
      <c r="CU248" s="117"/>
    </row>
    <row r="249" spans="1:99" ht="15">
      <c r="A249" s="140" t="s">
        <v>199</v>
      </c>
      <c r="B249" s="136">
        <f aca="true" t="shared" si="121" ref="B249:I249">SUMPRODUCT(($J$5:$J$204="QUEENS")*(B$5:B$204="x"))</f>
        <v>0</v>
      </c>
      <c r="C249" s="136">
        <f t="shared" si="121"/>
        <v>0</v>
      </c>
      <c r="D249" s="136">
        <f t="shared" si="121"/>
        <v>0</v>
      </c>
      <c r="E249" s="136">
        <f t="shared" si="121"/>
        <v>0</v>
      </c>
      <c r="F249" s="136">
        <f t="shared" si="121"/>
        <v>0</v>
      </c>
      <c r="G249" s="136">
        <f t="shared" si="121"/>
        <v>0</v>
      </c>
      <c r="H249" s="136">
        <f t="shared" si="121"/>
        <v>0</v>
      </c>
      <c r="I249" s="136">
        <f t="shared" si="121"/>
        <v>0</v>
      </c>
      <c r="J249" s="136">
        <f t="shared" si="7"/>
        <v>0</v>
      </c>
      <c r="K249" s="136">
        <f aca="true" t="shared" si="122" ref="K249:Q249">SUMPRODUCT(($J$5:$J$204="QUEENS")*(K$5:K$204="x"))</f>
        <v>0</v>
      </c>
      <c r="L249" s="136">
        <f t="shared" si="122"/>
        <v>0</v>
      </c>
      <c r="M249" s="136">
        <f t="shared" si="122"/>
        <v>0</v>
      </c>
      <c r="N249" s="136">
        <f t="shared" si="122"/>
        <v>0</v>
      </c>
      <c r="O249" s="136">
        <f t="shared" si="122"/>
        <v>0</v>
      </c>
      <c r="P249" s="136">
        <f t="shared" si="122"/>
        <v>0</v>
      </c>
      <c r="Q249" s="136">
        <f t="shared" si="122"/>
        <v>0</v>
      </c>
      <c r="R249" s="136"/>
      <c r="S249" s="136">
        <f>SUMPRODUCT(($J$5:$J$204="QUEENS")*(S$5:S$204="x"))</f>
        <v>0</v>
      </c>
      <c r="T249" s="136">
        <f>SUMPRODUCT(($J$5:$J$204="QUEENS")*(T$5:T$204="x"))</f>
        <v>0</v>
      </c>
      <c r="U249" s="136">
        <f>SUMPRODUCT(($J$5:$J$204="QUEENS")*(U$5:U$204="x"))</f>
        <v>0</v>
      </c>
      <c r="V249" s="136">
        <f>SUMPRODUCT(($J$5:$J$204="QUEENS")*(V$5:V$204="x"))</f>
        <v>0</v>
      </c>
      <c r="W249" s="136">
        <f>SUMPRODUCT(($J$5:$J$204="QUEENS")*(W$5:W$204="x"))</f>
        <v>0</v>
      </c>
      <c r="X249" s="136">
        <f>SUMIF($J$5:$J$204,"=QUEENS",X$5:X$204)</f>
        <v>0</v>
      </c>
      <c r="Y249" s="136">
        <f>SUMPRODUCT(($J$5:$J$204="QUEENS")*(Y$5:Y$204="x"))</f>
        <v>0</v>
      </c>
      <c r="Z249" s="136">
        <f>SUMPRODUCT(($J$5:$J$204="QUEENS")*(Z$5:Z$204="x"))</f>
        <v>0</v>
      </c>
      <c r="AA249" s="136">
        <f>SUMPRODUCT(($J$5:$J$204="QUEENS")*(AA$5:AA$204="x"))</f>
        <v>0</v>
      </c>
      <c r="AB249" s="136">
        <f>SUMPRODUCT(($J$5:$J$204="QUEENS")*(AB$5:AB$204="x"))</f>
        <v>0</v>
      </c>
      <c r="AC249" s="136">
        <f aca="true" t="shared" si="123" ref="AC249:CN249">SUMPRODUCT(($J$5:$J$204="QUEENS")*(AC$5:AC$204="x"))</f>
        <v>0</v>
      </c>
      <c r="AD249" s="136">
        <f t="shared" si="123"/>
        <v>0</v>
      </c>
      <c r="AE249" s="136">
        <f t="shared" si="123"/>
        <v>0</v>
      </c>
      <c r="AF249" s="136">
        <f t="shared" si="123"/>
        <v>0</v>
      </c>
      <c r="AG249" s="136">
        <f t="shared" si="123"/>
        <v>0</v>
      </c>
      <c r="AH249" s="136">
        <f t="shared" si="123"/>
        <v>0</v>
      </c>
      <c r="AI249" s="136">
        <f t="shared" si="123"/>
        <v>0</v>
      </c>
      <c r="AJ249" s="136">
        <f t="shared" si="123"/>
        <v>0</v>
      </c>
      <c r="AK249" s="136">
        <f t="shared" si="123"/>
        <v>0</v>
      </c>
      <c r="AL249" s="136">
        <f t="shared" si="123"/>
        <v>0</v>
      </c>
      <c r="AM249" s="136">
        <f t="shared" si="123"/>
        <v>0</v>
      </c>
      <c r="AN249" s="136">
        <f t="shared" si="123"/>
        <v>0</v>
      </c>
      <c r="AO249" s="136">
        <f t="shared" si="123"/>
        <v>0</v>
      </c>
      <c r="AP249" s="136">
        <f t="shared" si="123"/>
        <v>0</v>
      </c>
      <c r="AQ249" s="136">
        <f t="shared" si="123"/>
        <v>0</v>
      </c>
      <c r="AR249" s="136">
        <f t="shared" si="123"/>
        <v>0</v>
      </c>
      <c r="AS249" s="136">
        <f t="shared" si="123"/>
        <v>0</v>
      </c>
      <c r="AT249" s="136">
        <f t="shared" si="123"/>
        <v>0</v>
      </c>
      <c r="AU249" s="136">
        <f t="shared" si="123"/>
        <v>0</v>
      </c>
      <c r="AV249" s="136">
        <f t="shared" si="123"/>
        <v>0</v>
      </c>
      <c r="AW249" s="136">
        <f t="shared" si="123"/>
        <v>0</v>
      </c>
      <c r="AX249" s="136">
        <f t="shared" si="123"/>
        <v>0</v>
      </c>
      <c r="AY249" s="136">
        <f t="shared" si="123"/>
        <v>0</v>
      </c>
      <c r="AZ249" s="136">
        <f t="shared" si="123"/>
        <v>0</v>
      </c>
      <c r="BA249" s="136">
        <f t="shared" si="123"/>
        <v>0</v>
      </c>
      <c r="BB249" s="136">
        <f t="shared" si="123"/>
        <v>0</v>
      </c>
      <c r="BC249" s="136">
        <f t="shared" si="123"/>
        <v>0</v>
      </c>
      <c r="BD249" s="136">
        <f t="shared" si="123"/>
        <v>0</v>
      </c>
      <c r="BE249" s="136">
        <f t="shared" si="123"/>
        <v>0</v>
      </c>
      <c r="BF249" s="136">
        <f t="shared" si="123"/>
        <v>0</v>
      </c>
      <c r="BG249" s="136">
        <f t="shared" si="123"/>
        <v>0</v>
      </c>
      <c r="BH249" s="136">
        <f t="shared" si="123"/>
        <v>0</v>
      </c>
      <c r="BI249" s="136">
        <f t="shared" si="123"/>
        <v>0</v>
      </c>
      <c r="BJ249" s="136">
        <f t="shared" si="123"/>
        <v>0</v>
      </c>
      <c r="BK249" s="136">
        <f t="shared" si="123"/>
        <v>0</v>
      </c>
      <c r="BL249" s="136">
        <f t="shared" si="123"/>
        <v>0</v>
      </c>
      <c r="BM249" s="136">
        <f t="shared" si="123"/>
        <v>0</v>
      </c>
      <c r="BN249" s="136">
        <f t="shared" si="123"/>
        <v>0</v>
      </c>
      <c r="BO249" s="136">
        <f t="shared" si="123"/>
        <v>0</v>
      </c>
      <c r="BP249" s="136">
        <f t="shared" si="123"/>
        <v>0</v>
      </c>
      <c r="BQ249" s="136">
        <f t="shared" si="123"/>
        <v>0</v>
      </c>
      <c r="BR249" s="136">
        <f t="shared" si="123"/>
        <v>0</v>
      </c>
      <c r="BS249" s="136">
        <f t="shared" si="123"/>
        <v>0</v>
      </c>
      <c r="BT249" s="136">
        <f t="shared" si="123"/>
        <v>0</v>
      </c>
      <c r="BU249" s="136">
        <f t="shared" si="123"/>
        <v>0</v>
      </c>
      <c r="BV249" s="136">
        <f t="shared" si="123"/>
        <v>0</v>
      </c>
      <c r="BW249" s="136">
        <f t="shared" si="123"/>
        <v>0</v>
      </c>
      <c r="BX249" s="136">
        <f t="shared" si="123"/>
        <v>0</v>
      </c>
      <c r="BY249" s="136">
        <f t="shared" si="123"/>
        <v>0</v>
      </c>
      <c r="BZ249" s="136">
        <f t="shared" si="123"/>
        <v>0</v>
      </c>
      <c r="CA249" s="136">
        <f t="shared" si="123"/>
        <v>0</v>
      </c>
      <c r="CB249" s="136">
        <f t="shared" si="123"/>
        <v>0</v>
      </c>
      <c r="CC249" s="136">
        <f t="shared" si="123"/>
        <v>0</v>
      </c>
      <c r="CD249" s="136">
        <f t="shared" si="123"/>
        <v>0</v>
      </c>
      <c r="CE249" s="136">
        <f t="shared" si="123"/>
        <v>0</v>
      </c>
      <c r="CF249" s="136">
        <f t="shared" si="123"/>
        <v>0</v>
      </c>
      <c r="CG249" s="136">
        <f t="shared" si="123"/>
        <v>0</v>
      </c>
      <c r="CH249" s="136">
        <f t="shared" si="123"/>
        <v>0</v>
      </c>
      <c r="CI249" s="136">
        <f t="shared" si="123"/>
        <v>0</v>
      </c>
      <c r="CJ249" s="136">
        <f t="shared" si="123"/>
        <v>0</v>
      </c>
      <c r="CK249" s="136">
        <f t="shared" si="123"/>
        <v>0</v>
      </c>
      <c r="CL249" s="136">
        <f t="shared" si="123"/>
        <v>0</v>
      </c>
      <c r="CM249" s="136">
        <f t="shared" si="123"/>
        <v>0</v>
      </c>
      <c r="CN249" s="136">
        <f t="shared" si="123"/>
        <v>0</v>
      </c>
      <c r="CO249" s="136">
        <f>SUMPRODUCT(($J$5:$J$204="QUEENS")*(CO$5:CO$204="x"))</f>
        <v>0</v>
      </c>
      <c r="CU249" s="117"/>
    </row>
    <row r="250" spans="1:99" ht="15">
      <c r="A250" s="140" t="s">
        <v>176</v>
      </c>
      <c r="B250" s="136">
        <f aca="true" t="shared" si="124" ref="B250:I250">SUMPRODUCT(($J$5:$J$204="RENSSELAER")*(B$5:B$204="x"))</f>
        <v>0</v>
      </c>
      <c r="C250" s="136">
        <f t="shared" si="124"/>
        <v>0</v>
      </c>
      <c r="D250" s="136">
        <f t="shared" si="124"/>
        <v>0</v>
      </c>
      <c r="E250" s="136">
        <f t="shared" si="124"/>
        <v>0</v>
      </c>
      <c r="F250" s="136">
        <f t="shared" si="124"/>
        <v>0</v>
      </c>
      <c r="G250" s="136">
        <f t="shared" si="124"/>
        <v>0</v>
      </c>
      <c r="H250" s="136">
        <f t="shared" si="124"/>
        <v>0</v>
      </c>
      <c r="I250" s="136">
        <f t="shared" si="124"/>
        <v>0</v>
      </c>
      <c r="J250" s="136">
        <f t="shared" si="7"/>
        <v>0</v>
      </c>
      <c r="K250" s="136">
        <f aca="true" t="shared" si="125" ref="K250:Q250">SUMPRODUCT(($J$5:$J$204="RENSSELAER")*(K$5:K$204="x"))</f>
        <v>0</v>
      </c>
      <c r="L250" s="136">
        <f t="shared" si="125"/>
        <v>0</v>
      </c>
      <c r="M250" s="136">
        <f t="shared" si="125"/>
        <v>0</v>
      </c>
      <c r="N250" s="136">
        <f t="shared" si="125"/>
        <v>0</v>
      </c>
      <c r="O250" s="136">
        <f t="shared" si="125"/>
        <v>0</v>
      </c>
      <c r="P250" s="136">
        <f t="shared" si="125"/>
        <v>0</v>
      </c>
      <c r="Q250" s="136">
        <f t="shared" si="125"/>
        <v>0</v>
      </c>
      <c r="R250" s="136"/>
      <c r="S250" s="136">
        <f>SUMPRODUCT(($J$5:$J$204="RENSSELAER")*(S$5:S$204="x"))</f>
        <v>0</v>
      </c>
      <c r="T250" s="136">
        <f>SUMPRODUCT(($J$5:$J$204="RENSSELAER")*(T$5:T$204="x"))</f>
        <v>0</v>
      </c>
      <c r="U250" s="136">
        <f>SUMPRODUCT(($J$5:$J$204="RENSSELAER")*(U$5:U$204="x"))</f>
        <v>0</v>
      </c>
      <c r="V250" s="136">
        <f>SUMPRODUCT(($J$5:$J$204="RENSSELAER")*(V$5:V$204="x"))</f>
        <v>0</v>
      </c>
      <c r="W250" s="136">
        <f>SUMPRODUCT(($J$5:$J$204="RENSSELAER")*(W$5:W$204="x"))</f>
        <v>0</v>
      </c>
      <c r="X250" s="136">
        <f>SUMIF($J$5:$J$204,"=RENSSELAER",X$5:X$204)</f>
        <v>0</v>
      </c>
      <c r="Y250" s="136">
        <f>SUMPRODUCT(($J$5:$J$204="RENSSELAER")*(Y$5:Y$204="x"))</f>
        <v>0</v>
      </c>
      <c r="Z250" s="136">
        <f>SUMPRODUCT(($J$5:$J$204="RENSSELAER")*(Z$5:Z$204="x"))</f>
        <v>0</v>
      </c>
      <c r="AA250" s="136">
        <f>SUMPRODUCT(($J$5:$J$204="RENSSELAER")*(AA$5:AA$204="x"))</f>
        <v>0</v>
      </c>
      <c r="AB250" s="136">
        <f>SUMPRODUCT(($J$5:$J$204="RENSSELAER")*(AB$5:AB$204="x"))</f>
        <v>0</v>
      </c>
      <c r="AC250" s="136">
        <f aca="true" t="shared" si="126" ref="AC250:CN250">SUMPRODUCT(($J$5:$J$204="RENSSELAER")*(AC$5:AC$204="x"))</f>
        <v>0</v>
      </c>
      <c r="AD250" s="136">
        <f t="shared" si="126"/>
        <v>0</v>
      </c>
      <c r="AE250" s="136">
        <f t="shared" si="126"/>
        <v>0</v>
      </c>
      <c r="AF250" s="136">
        <f t="shared" si="126"/>
        <v>0</v>
      </c>
      <c r="AG250" s="136">
        <f t="shared" si="126"/>
        <v>0</v>
      </c>
      <c r="AH250" s="136">
        <f t="shared" si="126"/>
        <v>0</v>
      </c>
      <c r="AI250" s="136">
        <f t="shared" si="126"/>
        <v>0</v>
      </c>
      <c r="AJ250" s="136">
        <f t="shared" si="126"/>
        <v>0</v>
      </c>
      <c r="AK250" s="136">
        <f t="shared" si="126"/>
        <v>0</v>
      </c>
      <c r="AL250" s="136">
        <f t="shared" si="126"/>
        <v>0</v>
      </c>
      <c r="AM250" s="136">
        <f t="shared" si="126"/>
        <v>0</v>
      </c>
      <c r="AN250" s="136">
        <f t="shared" si="126"/>
        <v>0</v>
      </c>
      <c r="AO250" s="136">
        <f t="shared" si="126"/>
        <v>0</v>
      </c>
      <c r="AP250" s="136">
        <f t="shared" si="126"/>
        <v>0</v>
      </c>
      <c r="AQ250" s="136">
        <f t="shared" si="126"/>
        <v>0</v>
      </c>
      <c r="AR250" s="136">
        <f t="shared" si="126"/>
        <v>0</v>
      </c>
      <c r="AS250" s="136">
        <f t="shared" si="126"/>
        <v>0</v>
      </c>
      <c r="AT250" s="136">
        <f t="shared" si="126"/>
        <v>0</v>
      </c>
      <c r="AU250" s="136">
        <f t="shared" si="126"/>
        <v>0</v>
      </c>
      <c r="AV250" s="136">
        <f t="shared" si="126"/>
        <v>0</v>
      </c>
      <c r="AW250" s="136">
        <f t="shared" si="126"/>
        <v>0</v>
      </c>
      <c r="AX250" s="136">
        <f t="shared" si="126"/>
        <v>0</v>
      </c>
      <c r="AY250" s="136">
        <f t="shared" si="126"/>
        <v>0</v>
      </c>
      <c r="AZ250" s="136">
        <f t="shared" si="126"/>
        <v>0</v>
      </c>
      <c r="BA250" s="136">
        <f t="shared" si="126"/>
        <v>0</v>
      </c>
      <c r="BB250" s="136">
        <f t="shared" si="126"/>
        <v>0</v>
      </c>
      <c r="BC250" s="136">
        <f t="shared" si="126"/>
        <v>0</v>
      </c>
      <c r="BD250" s="136">
        <f t="shared" si="126"/>
        <v>0</v>
      </c>
      <c r="BE250" s="136">
        <f t="shared" si="126"/>
        <v>0</v>
      </c>
      <c r="BF250" s="136">
        <f t="shared" si="126"/>
        <v>0</v>
      </c>
      <c r="BG250" s="136">
        <f t="shared" si="126"/>
        <v>0</v>
      </c>
      <c r="BH250" s="136">
        <f t="shared" si="126"/>
        <v>0</v>
      </c>
      <c r="BI250" s="136">
        <f t="shared" si="126"/>
        <v>0</v>
      </c>
      <c r="BJ250" s="136">
        <f t="shared" si="126"/>
        <v>0</v>
      </c>
      <c r="BK250" s="136">
        <f t="shared" si="126"/>
        <v>0</v>
      </c>
      <c r="BL250" s="136">
        <f t="shared" si="126"/>
        <v>0</v>
      </c>
      <c r="BM250" s="136">
        <f t="shared" si="126"/>
        <v>0</v>
      </c>
      <c r="BN250" s="136">
        <f t="shared" si="126"/>
        <v>0</v>
      </c>
      <c r="BO250" s="136">
        <f t="shared" si="126"/>
        <v>0</v>
      </c>
      <c r="BP250" s="136">
        <f t="shared" si="126"/>
        <v>0</v>
      </c>
      <c r="BQ250" s="136">
        <f t="shared" si="126"/>
        <v>0</v>
      </c>
      <c r="BR250" s="136">
        <f t="shared" si="126"/>
        <v>0</v>
      </c>
      <c r="BS250" s="136">
        <f t="shared" si="126"/>
        <v>0</v>
      </c>
      <c r="BT250" s="136">
        <f t="shared" si="126"/>
        <v>0</v>
      </c>
      <c r="BU250" s="136">
        <f t="shared" si="126"/>
        <v>0</v>
      </c>
      <c r="BV250" s="136">
        <f t="shared" si="126"/>
        <v>0</v>
      </c>
      <c r="BW250" s="136">
        <f t="shared" si="126"/>
        <v>0</v>
      </c>
      <c r="BX250" s="136">
        <f t="shared" si="126"/>
        <v>0</v>
      </c>
      <c r="BY250" s="136">
        <f t="shared" si="126"/>
        <v>0</v>
      </c>
      <c r="BZ250" s="136">
        <f t="shared" si="126"/>
        <v>0</v>
      </c>
      <c r="CA250" s="136">
        <f t="shared" si="126"/>
        <v>0</v>
      </c>
      <c r="CB250" s="136">
        <f t="shared" si="126"/>
        <v>0</v>
      </c>
      <c r="CC250" s="136">
        <f t="shared" si="126"/>
        <v>0</v>
      </c>
      <c r="CD250" s="136">
        <f t="shared" si="126"/>
        <v>0</v>
      </c>
      <c r="CE250" s="136">
        <f t="shared" si="126"/>
        <v>0</v>
      </c>
      <c r="CF250" s="136">
        <f t="shared" si="126"/>
        <v>0</v>
      </c>
      <c r="CG250" s="136">
        <f t="shared" si="126"/>
        <v>0</v>
      </c>
      <c r="CH250" s="136">
        <f t="shared" si="126"/>
        <v>0</v>
      </c>
      <c r="CI250" s="136">
        <f t="shared" si="126"/>
        <v>0</v>
      </c>
      <c r="CJ250" s="136">
        <f t="shared" si="126"/>
        <v>0</v>
      </c>
      <c r="CK250" s="136">
        <f t="shared" si="126"/>
        <v>0</v>
      </c>
      <c r="CL250" s="136">
        <f t="shared" si="126"/>
        <v>0</v>
      </c>
      <c r="CM250" s="136">
        <f t="shared" si="126"/>
        <v>0</v>
      </c>
      <c r="CN250" s="136">
        <f t="shared" si="126"/>
        <v>0</v>
      </c>
      <c r="CO250" s="136">
        <f>SUMPRODUCT(($J$5:$J$204="RENSSELAER")*(CO$5:CO$204="x"))</f>
        <v>0</v>
      </c>
      <c r="CU250" s="117"/>
    </row>
    <row r="251" spans="1:99" ht="15">
      <c r="A251" s="140" t="s">
        <v>200</v>
      </c>
      <c r="B251" s="136">
        <f aca="true" t="shared" si="127" ref="B251:I251">SUMPRODUCT(($J$5:$J$204="RICHMOND")*(B$5:B$204="x"))</f>
        <v>0</v>
      </c>
      <c r="C251" s="136">
        <f t="shared" si="127"/>
        <v>0</v>
      </c>
      <c r="D251" s="136">
        <f t="shared" si="127"/>
        <v>0</v>
      </c>
      <c r="E251" s="136">
        <f t="shared" si="127"/>
        <v>0</v>
      </c>
      <c r="F251" s="136">
        <f t="shared" si="127"/>
        <v>0</v>
      </c>
      <c r="G251" s="136">
        <f t="shared" si="127"/>
        <v>0</v>
      </c>
      <c r="H251" s="136">
        <f t="shared" si="127"/>
        <v>0</v>
      </c>
      <c r="I251" s="136">
        <f t="shared" si="127"/>
        <v>0</v>
      </c>
      <c r="J251" s="136">
        <f t="shared" si="7"/>
        <v>0</v>
      </c>
      <c r="K251" s="136">
        <f aca="true" t="shared" si="128" ref="K251:Q251">SUMPRODUCT(($J$5:$J$204="RICHMOND")*(K$5:K$204="x"))</f>
        <v>0</v>
      </c>
      <c r="L251" s="136">
        <f t="shared" si="128"/>
        <v>0</v>
      </c>
      <c r="M251" s="136">
        <f t="shared" si="128"/>
        <v>0</v>
      </c>
      <c r="N251" s="136">
        <f t="shared" si="128"/>
        <v>0</v>
      </c>
      <c r="O251" s="136">
        <f t="shared" si="128"/>
        <v>0</v>
      </c>
      <c r="P251" s="136">
        <f t="shared" si="128"/>
        <v>0</v>
      </c>
      <c r="Q251" s="136">
        <f t="shared" si="128"/>
        <v>0</v>
      </c>
      <c r="R251" s="136"/>
      <c r="S251" s="136">
        <f>SUMPRODUCT(($J$5:$J$204="RICHMOND")*(S$5:S$204="x"))</f>
        <v>0</v>
      </c>
      <c r="T251" s="136">
        <f>SUMPRODUCT(($J$5:$J$204="RICHMOND")*(T$5:T$204="x"))</f>
        <v>0</v>
      </c>
      <c r="U251" s="136">
        <f>SUMPRODUCT(($J$5:$J$204="RICHMOND")*(U$5:U$204="x"))</f>
        <v>0</v>
      </c>
      <c r="V251" s="136">
        <f>SUMPRODUCT(($J$5:$J$204="RICHMOND")*(V$5:V$204="x"))</f>
        <v>0</v>
      </c>
      <c r="W251" s="136">
        <f>SUMPRODUCT(($J$5:$J$204="RICHMOND")*(W$5:W$204="x"))</f>
        <v>0</v>
      </c>
      <c r="X251" s="136">
        <f>SUMIF($J$5:$J$204,"=RICHMOND",X$5:X$204)</f>
        <v>0</v>
      </c>
      <c r="Y251" s="136">
        <f>SUMPRODUCT(($J$5:$J$204="RICHMOND")*(Y$5:Y$204="x"))</f>
        <v>0</v>
      </c>
      <c r="Z251" s="136">
        <f>SUMPRODUCT(($J$5:$J$204="RICHMOND")*(Z$5:Z$204="x"))</f>
        <v>0</v>
      </c>
      <c r="AA251" s="136">
        <f>SUMPRODUCT(($J$5:$J$204="RICHMOND")*(AA$5:AA$204="x"))</f>
        <v>0</v>
      </c>
      <c r="AB251" s="136">
        <f>SUMPRODUCT(($J$5:$J$204="RICHMOND")*(AB$5:AB$204="x"))</f>
        <v>0</v>
      </c>
      <c r="AC251" s="136">
        <f aca="true" t="shared" si="129" ref="AC251:CN251">SUMPRODUCT(($J$5:$J$204="RICHMOND")*(AC$5:AC$204="x"))</f>
        <v>0</v>
      </c>
      <c r="AD251" s="136">
        <f t="shared" si="129"/>
        <v>0</v>
      </c>
      <c r="AE251" s="136">
        <f t="shared" si="129"/>
        <v>0</v>
      </c>
      <c r="AF251" s="136">
        <f t="shared" si="129"/>
        <v>0</v>
      </c>
      <c r="AG251" s="136">
        <f t="shared" si="129"/>
        <v>0</v>
      </c>
      <c r="AH251" s="136">
        <f t="shared" si="129"/>
        <v>0</v>
      </c>
      <c r="AI251" s="136">
        <f t="shared" si="129"/>
        <v>0</v>
      </c>
      <c r="AJ251" s="136">
        <f t="shared" si="129"/>
        <v>0</v>
      </c>
      <c r="AK251" s="136">
        <f t="shared" si="129"/>
        <v>0</v>
      </c>
      <c r="AL251" s="136">
        <f t="shared" si="129"/>
        <v>0</v>
      </c>
      <c r="AM251" s="136">
        <f t="shared" si="129"/>
        <v>0</v>
      </c>
      <c r="AN251" s="136">
        <f t="shared" si="129"/>
        <v>0</v>
      </c>
      <c r="AO251" s="136">
        <f t="shared" si="129"/>
        <v>0</v>
      </c>
      <c r="AP251" s="136">
        <f t="shared" si="129"/>
        <v>0</v>
      </c>
      <c r="AQ251" s="136">
        <f t="shared" si="129"/>
        <v>0</v>
      </c>
      <c r="AR251" s="136">
        <f t="shared" si="129"/>
        <v>0</v>
      </c>
      <c r="AS251" s="136">
        <f t="shared" si="129"/>
        <v>0</v>
      </c>
      <c r="AT251" s="136">
        <f t="shared" si="129"/>
        <v>0</v>
      </c>
      <c r="AU251" s="136">
        <f t="shared" si="129"/>
        <v>0</v>
      </c>
      <c r="AV251" s="136">
        <f t="shared" si="129"/>
        <v>0</v>
      </c>
      <c r="AW251" s="136">
        <f t="shared" si="129"/>
        <v>0</v>
      </c>
      <c r="AX251" s="136">
        <f t="shared" si="129"/>
        <v>0</v>
      </c>
      <c r="AY251" s="136">
        <f t="shared" si="129"/>
        <v>0</v>
      </c>
      <c r="AZ251" s="136">
        <f t="shared" si="129"/>
        <v>0</v>
      </c>
      <c r="BA251" s="136">
        <f t="shared" si="129"/>
        <v>0</v>
      </c>
      <c r="BB251" s="136">
        <f t="shared" si="129"/>
        <v>0</v>
      </c>
      <c r="BC251" s="136">
        <f t="shared" si="129"/>
        <v>0</v>
      </c>
      <c r="BD251" s="136">
        <f t="shared" si="129"/>
        <v>0</v>
      </c>
      <c r="BE251" s="136">
        <f t="shared" si="129"/>
        <v>0</v>
      </c>
      <c r="BF251" s="136">
        <f t="shared" si="129"/>
        <v>0</v>
      </c>
      <c r="BG251" s="136">
        <f t="shared" si="129"/>
        <v>0</v>
      </c>
      <c r="BH251" s="136">
        <f t="shared" si="129"/>
        <v>0</v>
      </c>
      <c r="BI251" s="136">
        <f t="shared" si="129"/>
        <v>0</v>
      </c>
      <c r="BJ251" s="136">
        <f t="shared" si="129"/>
        <v>0</v>
      </c>
      <c r="BK251" s="136">
        <f t="shared" si="129"/>
        <v>0</v>
      </c>
      <c r="BL251" s="136">
        <f t="shared" si="129"/>
        <v>0</v>
      </c>
      <c r="BM251" s="136">
        <f t="shared" si="129"/>
        <v>0</v>
      </c>
      <c r="BN251" s="136">
        <f t="shared" si="129"/>
        <v>0</v>
      </c>
      <c r="BO251" s="136">
        <f t="shared" si="129"/>
        <v>0</v>
      </c>
      <c r="BP251" s="136">
        <f t="shared" si="129"/>
        <v>0</v>
      </c>
      <c r="BQ251" s="136">
        <f t="shared" si="129"/>
        <v>0</v>
      </c>
      <c r="BR251" s="136">
        <f t="shared" si="129"/>
        <v>0</v>
      </c>
      <c r="BS251" s="136">
        <f t="shared" si="129"/>
        <v>0</v>
      </c>
      <c r="BT251" s="136">
        <f t="shared" si="129"/>
        <v>0</v>
      </c>
      <c r="BU251" s="136">
        <f t="shared" si="129"/>
        <v>0</v>
      </c>
      <c r="BV251" s="136">
        <f t="shared" si="129"/>
        <v>0</v>
      </c>
      <c r="BW251" s="136">
        <f t="shared" si="129"/>
        <v>0</v>
      </c>
      <c r="BX251" s="136">
        <f t="shared" si="129"/>
        <v>0</v>
      </c>
      <c r="BY251" s="136">
        <f t="shared" si="129"/>
        <v>0</v>
      </c>
      <c r="BZ251" s="136">
        <f t="shared" si="129"/>
        <v>0</v>
      </c>
      <c r="CA251" s="136">
        <f t="shared" si="129"/>
        <v>0</v>
      </c>
      <c r="CB251" s="136">
        <f t="shared" si="129"/>
        <v>0</v>
      </c>
      <c r="CC251" s="136">
        <f t="shared" si="129"/>
        <v>0</v>
      </c>
      <c r="CD251" s="136">
        <f t="shared" si="129"/>
        <v>0</v>
      </c>
      <c r="CE251" s="136">
        <f t="shared" si="129"/>
        <v>0</v>
      </c>
      <c r="CF251" s="136">
        <f t="shared" si="129"/>
        <v>0</v>
      </c>
      <c r="CG251" s="136">
        <f t="shared" si="129"/>
        <v>0</v>
      </c>
      <c r="CH251" s="136">
        <f t="shared" si="129"/>
        <v>0</v>
      </c>
      <c r="CI251" s="136">
        <f t="shared" si="129"/>
        <v>0</v>
      </c>
      <c r="CJ251" s="136">
        <f t="shared" si="129"/>
        <v>0</v>
      </c>
      <c r="CK251" s="136">
        <f t="shared" si="129"/>
        <v>0</v>
      </c>
      <c r="CL251" s="136">
        <f t="shared" si="129"/>
        <v>0</v>
      </c>
      <c r="CM251" s="136">
        <f t="shared" si="129"/>
        <v>0</v>
      </c>
      <c r="CN251" s="136">
        <f t="shared" si="129"/>
        <v>0</v>
      </c>
      <c r="CO251" s="136">
        <f>SUMPRODUCT(($J$5:$J$204="RICHMOND")*(CO$5:CO$204="x"))</f>
        <v>0</v>
      </c>
      <c r="CU251" s="117"/>
    </row>
    <row r="252" spans="1:99" ht="15">
      <c r="A252" s="140" t="s">
        <v>177</v>
      </c>
      <c r="B252" s="136">
        <f aca="true" t="shared" si="130" ref="B252:I252">SUMPRODUCT(($J$5:$J$204="ROCKLAND")*(B$5:B$204="x"))</f>
        <v>0</v>
      </c>
      <c r="C252" s="136">
        <f t="shared" si="130"/>
        <v>0</v>
      </c>
      <c r="D252" s="136">
        <f t="shared" si="130"/>
        <v>0</v>
      </c>
      <c r="E252" s="136">
        <f t="shared" si="130"/>
        <v>0</v>
      </c>
      <c r="F252" s="136">
        <f t="shared" si="130"/>
        <v>0</v>
      </c>
      <c r="G252" s="136">
        <f t="shared" si="130"/>
        <v>0</v>
      </c>
      <c r="H252" s="136">
        <f t="shared" si="130"/>
        <v>0</v>
      </c>
      <c r="I252" s="136">
        <f t="shared" si="130"/>
        <v>0</v>
      </c>
      <c r="J252" s="136">
        <f t="shared" si="7"/>
        <v>0</v>
      </c>
      <c r="K252" s="136">
        <f aca="true" t="shared" si="131" ref="K252:Q252">SUMPRODUCT(($J$5:$J$204="ROCKLAND")*(K$5:K$204="x"))</f>
        <v>0</v>
      </c>
      <c r="L252" s="136">
        <f t="shared" si="131"/>
        <v>0</v>
      </c>
      <c r="M252" s="136">
        <f t="shared" si="131"/>
        <v>0</v>
      </c>
      <c r="N252" s="136">
        <f t="shared" si="131"/>
        <v>0</v>
      </c>
      <c r="O252" s="136">
        <f t="shared" si="131"/>
        <v>0</v>
      </c>
      <c r="P252" s="136">
        <f t="shared" si="131"/>
        <v>0</v>
      </c>
      <c r="Q252" s="136">
        <f t="shared" si="131"/>
        <v>0</v>
      </c>
      <c r="R252" s="136"/>
      <c r="S252" s="136">
        <f>SUMPRODUCT(($J$5:$J$204="ROCKLAND")*(S$5:S$204="x"))</f>
        <v>0</v>
      </c>
      <c r="T252" s="136">
        <f>SUMPRODUCT(($J$5:$J$204="ROCKLAND")*(T$5:T$204="x"))</f>
        <v>0</v>
      </c>
      <c r="U252" s="136">
        <f>SUMPRODUCT(($J$5:$J$204="ROCKLAND")*(U$5:U$204="x"))</f>
        <v>0</v>
      </c>
      <c r="V252" s="136">
        <f>SUMPRODUCT(($J$5:$J$204="ROCKLAND")*(V$5:V$204="x"))</f>
        <v>0</v>
      </c>
      <c r="W252" s="136">
        <f>SUMPRODUCT(($J$5:$J$204="ROCKLAND")*(W$5:W$204="x"))</f>
        <v>0</v>
      </c>
      <c r="X252" s="136">
        <f>SUMIF($J$5:$J$204,"=ROCKLAND",X$5:X$204)</f>
        <v>0</v>
      </c>
      <c r="Y252" s="136">
        <f>SUMPRODUCT(($J$5:$J$204="ROCKLAND")*(Y$5:Y$204="x"))</f>
        <v>0</v>
      </c>
      <c r="Z252" s="136">
        <f>SUMPRODUCT(($J$5:$J$204="ROCKLAND")*(Z$5:Z$204="x"))</f>
        <v>0</v>
      </c>
      <c r="AA252" s="136">
        <f>SUMPRODUCT(($J$5:$J$204="ROCKLAND")*(AA$5:AA$204="x"))</f>
        <v>0</v>
      </c>
      <c r="AB252" s="136">
        <f>SUMPRODUCT(($J$5:$J$204="ROCKLAND")*(AB$5:AB$204="x"))</f>
        <v>0</v>
      </c>
      <c r="AC252" s="136">
        <f aca="true" t="shared" si="132" ref="AC252:CN252">SUMPRODUCT(($J$5:$J$204="ROCKLAND")*(AC$5:AC$204="x"))</f>
        <v>0</v>
      </c>
      <c r="AD252" s="136">
        <f t="shared" si="132"/>
        <v>0</v>
      </c>
      <c r="AE252" s="136">
        <f t="shared" si="132"/>
        <v>0</v>
      </c>
      <c r="AF252" s="136">
        <f t="shared" si="132"/>
        <v>0</v>
      </c>
      <c r="AG252" s="136">
        <f t="shared" si="132"/>
        <v>0</v>
      </c>
      <c r="AH252" s="136">
        <f t="shared" si="132"/>
        <v>0</v>
      </c>
      <c r="AI252" s="136">
        <f t="shared" si="132"/>
        <v>0</v>
      </c>
      <c r="AJ252" s="136">
        <f t="shared" si="132"/>
        <v>0</v>
      </c>
      <c r="AK252" s="136">
        <f t="shared" si="132"/>
        <v>0</v>
      </c>
      <c r="AL252" s="136">
        <f t="shared" si="132"/>
        <v>0</v>
      </c>
      <c r="AM252" s="136">
        <f t="shared" si="132"/>
        <v>0</v>
      </c>
      <c r="AN252" s="136">
        <f t="shared" si="132"/>
        <v>0</v>
      </c>
      <c r="AO252" s="136">
        <f t="shared" si="132"/>
        <v>0</v>
      </c>
      <c r="AP252" s="136">
        <f t="shared" si="132"/>
        <v>0</v>
      </c>
      <c r="AQ252" s="136">
        <f t="shared" si="132"/>
        <v>0</v>
      </c>
      <c r="AR252" s="136">
        <f t="shared" si="132"/>
        <v>0</v>
      </c>
      <c r="AS252" s="136">
        <f t="shared" si="132"/>
        <v>0</v>
      </c>
      <c r="AT252" s="136">
        <f t="shared" si="132"/>
        <v>0</v>
      </c>
      <c r="AU252" s="136">
        <f t="shared" si="132"/>
        <v>0</v>
      </c>
      <c r="AV252" s="136">
        <f t="shared" si="132"/>
        <v>0</v>
      </c>
      <c r="AW252" s="136">
        <f t="shared" si="132"/>
        <v>0</v>
      </c>
      <c r="AX252" s="136">
        <f t="shared" si="132"/>
        <v>0</v>
      </c>
      <c r="AY252" s="136">
        <f t="shared" si="132"/>
        <v>0</v>
      </c>
      <c r="AZ252" s="136">
        <f t="shared" si="132"/>
        <v>0</v>
      </c>
      <c r="BA252" s="136">
        <f t="shared" si="132"/>
        <v>0</v>
      </c>
      <c r="BB252" s="136">
        <f t="shared" si="132"/>
        <v>0</v>
      </c>
      <c r="BC252" s="136">
        <f t="shared" si="132"/>
        <v>0</v>
      </c>
      <c r="BD252" s="136">
        <f t="shared" si="132"/>
        <v>0</v>
      </c>
      <c r="BE252" s="136">
        <f t="shared" si="132"/>
        <v>0</v>
      </c>
      <c r="BF252" s="136">
        <f t="shared" si="132"/>
        <v>0</v>
      </c>
      <c r="BG252" s="136">
        <f t="shared" si="132"/>
        <v>0</v>
      </c>
      <c r="BH252" s="136">
        <f t="shared" si="132"/>
        <v>0</v>
      </c>
      <c r="BI252" s="136">
        <f t="shared" si="132"/>
        <v>0</v>
      </c>
      <c r="BJ252" s="136">
        <f t="shared" si="132"/>
        <v>0</v>
      </c>
      <c r="BK252" s="136">
        <f t="shared" si="132"/>
        <v>0</v>
      </c>
      <c r="BL252" s="136">
        <f t="shared" si="132"/>
        <v>0</v>
      </c>
      <c r="BM252" s="136">
        <f t="shared" si="132"/>
        <v>0</v>
      </c>
      <c r="BN252" s="136">
        <f t="shared" si="132"/>
        <v>0</v>
      </c>
      <c r="BO252" s="136">
        <f t="shared" si="132"/>
        <v>0</v>
      </c>
      <c r="BP252" s="136">
        <f t="shared" si="132"/>
        <v>0</v>
      </c>
      <c r="BQ252" s="136">
        <f t="shared" si="132"/>
        <v>0</v>
      </c>
      <c r="BR252" s="136">
        <f t="shared" si="132"/>
        <v>0</v>
      </c>
      <c r="BS252" s="136">
        <f t="shared" si="132"/>
        <v>0</v>
      </c>
      <c r="BT252" s="136">
        <f t="shared" si="132"/>
        <v>0</v>
      </c>
      <c r="BU252" s="136">
        <f t="shared" si="132"/>
        <v>0</v>
      </c>
      <c r="BV252" s="136">
        <f t="shared" si="132"/>
        <v>0</v>
      </c>
      <c r="BW252" s="136">
        <f t="shared" si="132"/>
        <v>0</v>
      </c>
      <c r="BX252" s="136">
        <f t="shared" si="132"/>
        <v>0</v>
      </c>
      <c r="BY252" s="136">
        <f t="shared" si="132"/>
        <v>0</v>
      </c>
      <c r="BZ252" s="136">
        <f t="shared" si="132"/>
        <v>0</v>
      </c>
      <c r="CA252" s="136">
        <f t="shared" si="132"/>
        <v>0</v>
      </c>
      <c r="CB252" s="136">
        <f t="shared" si="132"/>
        <v>0</v>
      </c>
      <c r="CC252" s="136">
        <f t="shared" si="132"/>
        <v>0</v>
      </c>
      <c r="CD252" s="136">
        <f t="shared" si="132"/>
        <v>0</v>
      </c>
      <c r="CE252" s="136">
        <f t="shared" si="132"/>
        <v>0</v>
      </c>
      <c r="CF252" s="136">
        <f t="shared" si="132"/>
        <v>0</v>
      </c>
      <c r="CG252" s="136">
        <f t="shared" si="132"/>
        <v>0</v>
      </c>
      <c r="CH252" s="136">
        <f t="shared" si="132"/>
        <v>0</v>
      </c>
      <c r="CI252" s="136">
        <f t="shared" si="132"/>
        <v>0</v>
      </c>
      <c r="CJ252" s="136">
        <f t="shared" si="132"/>
        <v>0</v>
      </c>
      <c r="CK252" s="136">
        <f t="shared" si="132"/>
        <v>0</v>
      </c>
      <c r="CL252" s="136">
        <f t="shared" si="132"/>
        <v>0</v>
      </c>
      <c r="CM252" s="136">
        <f t="shared" si="132"/>
        <v>0</v>
      </c>
      <c r="CN252" s="136">
        <f t="shared" si="132"/>
        <v>0</v>
      </c>
      <c r="CO252" s="136">
        <f>SUMPRODUCT(($J$5:$J$204="ROCKLAND")*(CO$5:CO$204="x"))</f>
        <v>0</v>
      </c>
      <c r="CU252" s="117"/>
    </row>
    <row r="253" spans="1:99" ht="15">
      <c r="A253" s="140" t="s">
        <v>178</v>
      </c>
      <c r="B253" s="136">
        <f aca="true" t="shared" si="133" ref="B253:I253">SUMPRODUCT(($J$5:$J$204="SARATOGA")*(B$5:B$204="x"))</f>
        <v>0</v>
      </c>
      <c r="C253" s="136">
        <f t="shared" si="133"/>
        <v>0</v>
      </c>
      <c r="D253" s="136">
        <f t="shared" si="133"/>
        <v>0</v>
      </c>
      <c r="E253" s="136">
        <f t="shared" si="133"/>
        <v>0</v>
      </c>
      <c r="F253" s="136">
        <f t="shared" si="133"/>
        <v>0</v>
      </c>
      <c r="G253" s="136">
        <f t="shared" si="133"/>
        <v>0</v>
      </c>
      <c r="H253" s="136">
        <f t="shared" si="133"/>
        <v>0</v>
      </c>
      <c r="I253" s="136">
        <f t="shared" si="133"/>
        <v>0</v>
      </c>
      <c r="J253" s="136">
        <f t="shared" si="7"/>
        <v>0</v>
      </c>
      <c r="K253" s="136">
        <f aca="true" t="shared" si="134" ref="K253:Q253">SUMPRODUCT(($J$5:$J$204="SARATOGA")*(K$5:K$204="x"))</f>
        <v>0</v>
      </c>
      <c r="L253" s="136">
        <f t="shared" si="134"/>
        <v>0</v>
      </c>
      <c r="M253" s="136">
        <f t="shared" si="134"/>
        <v>0</v>
      </c>
      <c r="N253" s="136">
        <f t="shared" si="134"/>
        <v>0</v>
      </c>
      <c r="O253" s="136">
        <f t="shared" si="134"/>
        <v>0</v>
      </c>
      <c r="P253" s="136">
        <f t="shared" si="134"/>
        <v>0</v>
      </c>
      <c r="Q253" s="136">
        <f t="shared" si="134"/>
        <v>0</v>
      </c>
      <c r="R253" s="136"/>
      <c r="S253" s="136">
        <f>SUMPRODUCT(($J$5:$J$204="SARATOGA")*(S$5:S$204="x"))</f>
        <v>0</v>
      </c>
      <c r="T253" s="136">
        <f>SUMPRODUCT(($J$5:$J$204="SARATOGA")*(T$5:T$204="x"))</f>
        <v>0</v>
      </c>
      <c r="U253" s="136">
        <f>SUMPRODUCT(($J$5:$J$204="SARATOGA")*(U$5:U$204="x"))</f>
        <v>0</v>
      </c>
      <c r="V253" s="136">
        <f>SUMPRODUCT(($J$5:$J$204="SARATOGA")*(V$5:V$204="x"))</f>
        <v>0</v>
      </c>
      <c r="W253" s="136">
        <f>SUMPRODUCT(($J$5:$J$204="SARATOGA")*(W$5:W$204="x"))</f>
        <v>0</v>
      </c>
      <c r="X253" s="136">
        <f>SUMIF($J$5:$J$204,"=SARATOGA",X$5:X$204)</f>
        <v>0</v>
      </c>
      <c r="Y253" s="136">
        <f>SUMPRODUCT(($J$5:$J$204="SARATOGA")*(Y$5:Y$204="x"))</f>
        <v>0</v>
      </c>
      <c r="Z253" s="136">
        <f>SUMPRODUCT(($J$5:$J$204="SARATOGA")*(Z$5:Z$204="x"))</f>
        <v>0</v>
      </c>
      <c r="AA253" s="136">
        <f>SUMPRODUCT(($J$5:$J$204="SARATOGA")*(AA$5:AA$204="x"))</f>
        <v>0</v>
      </c>
      <c r="AB253" s="136">
        <f>SUMPRODUCT(($J$5:$J$204="SARATOGA")*(AB$5:AB$204="x"))</f>
        <v>0</v>
      </c>
      <c r="AC253" s="136">
        <f aca="true" t="shared" si="135" ref="AC253:CN253">SUMPRODUCT(($J$5:$J$204="SARATOGA")*(AC$5:AC$204="x"))</f>
        <v>0</v>
      </c>
      <c r="AD253" s="136">
        <f t="shared" si="135"/>
        <v>0</v>
      </c>
      <c r="AE253" s="136">
        <f t="shared" si="135"/>
        <v>0</v>
      </c>
      <c r="AF253" s="136">
        <f t="shared" si="135"/>
        <v>0</v>
      </c>
      <c r="AG253" s="136">
        <f t="shared" si="135"/>
        <v>0</v>
      </c>
      <c r="AH253" s="136">
        <f t="shared" si="135"/>
        <v>0</v>
      </c>
      <c r="AI253" s="136">
        <f t="shared" si="135"/>
        <v>0</v>
      </c>
      <c r="AJ253" s="136">
        <f t="shared" si="135"/>
        <v>0</v>
      </c>
      <c r="AK253" s="136">
        <f t="shared" si="135"/>
        <v>0</v>
      </c>
      <c r="AL253" s="136">
        <f t="shared" si="135"/>
        <v>0</v>
      </c>
      <c r="AM253" s="136">
        <f t="shared" si="135"/>
        <v>0</v>
      </c>
      <c r="AN253" s="136">
        <f t="shared" si="135"/>
        <v>0</v>
      </c>
      <c r="AO253" s="136">
        <f t="shared" si="135"/>
        <v>0</v>
      </c>
      <c r="AP253" s="136">
        <f t="shared" si="135"/>
        <v>0</v>
      </c>
      <c r="AQ253" s="136">
        <f t="shared" si="135"/>
        <v>0</v>
      </c>
      <c r="AR253" s="136">
        <f t="shared" si="135"/>
        <v>0</v>
      </c>
      <c r="AS253" s="136">
        <f t="shared" si="135"/>
        <v>0</v>
      </c>
      <c r="AT253" s="136">
        <f t="shared" si="135"/>
        <v>0</v>
      </c>
      <c r="AU253" s="136">
        <f t="shared" si="135"/>
        <v>0</v>
      </c>
      <c r="AV253" s="136">
        <f t="shared" si="135"/>
        <v>0</v>
      </c>
      <c r="AW253" s="136">
        <f t="shared" si="135"/>
        <v>0</v>
      </c>
      <c r="AX253" s="136">
        <f t="shared" si="135"/>
        <v>0</v>
      </c>
      <c r="AY253" s="136">
        <f t="shared" si="135"/>
        <v>0</v>
      </c>
      <c r="AZ253" s="136">
        <f t="shared" si="135"/>
        <v>0</v>
      </c>
      <c r="BA253" s="136">
        <f t="shared" si="135"/>
        <v>0</v>
      </c>
      <c r="BB253" s="136">
        <f t="shared" si="135"/>
        <v>0</v>
      </c>
      <c r="BC253" s="136">
        <f t="shared" si="135"/>
        <v>0</v>
      </c>
      <c r="BD253" s="136">
        <f t="shared" si="135"/>
        <v>0</v>
      </c>
      <c r="BE253" s="136">
        <f t="shared" si="135"/>
        <v>0</v>
      </c>
      <c r="BF253" s="136">
        <f t="shared" si="135"/>
        <v>0</v>
      </c>
      <c r="BG253" s="136">
        <f t="shared" si="135"/>
        <v>0</v>
      </c>
      <c r="BH253" s="136">
        <f t="shared" si="135"/>
        <v>0</v>
      </c>
      <c r="BI253" s="136">
        <f t="shared" si="135"/>
        <v>0</v>
      </c>
      <c r="BJ253" s="136">
        <f t="shared" si="135"/>
        <v>0</v>
      </c>
      <c r="BK253" s="136">
        <f t="shared" si="135"/>
        <v>0</v>
      </c>
      <c r="BL253" s="136">
        <f t="shared" si="135"/>
        <v>0</v>
      </c>
      <c r="BM253" s="136">
        <f t="shared" si="135"/>
        <v>0</v>
      </c>
      <c r="BN253" s="136">
        <f t="shared" si="135"/>
        <v>0</v>
      </c>
      <c r="BO253" s="136">
        <f t="shared" si="135"/>
        <v>0</v>
      </c>
      <c r="BP253" s="136">
        <f t="shared" si="135"/>
        <v>0</v>
      </c>
      <c r="BQ253" s="136">
        <f t="shared" si="135"/>
        <v>0</v>
      </c>
      <c r="BR253" s="136">
        <f t="shared" si="135"/>
        <v>0</v>
      </c>
      <c r="BS253" s="136">
        <f t="shared" si="135"/>
        <v>0</v>
      </c>
      <c r="BT253" s="136">
        <f t="shared" si="135"/>
        <v>0</v>
      </c>
      <c r="BU253" s="136">
        <f t="shared" si="135"/>
        <v>0</v>
      </c>
      <c r="BV253" s="136">
        <f t="shared" si="135"/>
        <v>0</v>
      </c>
      <c r="BW253" s="136">
        <f t="shared" si="135"/>
        <v>0</v>
      </c>
      <c r="BX253" s="136">
        <f t="shared" si="135"/>
        <v>0</v>
      </c>
      <c r="BY253" s="136">
        <f t="shared" si="135"/>
        <v>0</v>
      </c>
      <c r="BZ253" s="136">
        <f t="shared" si="135"/>
        <v>0</v>
      </c>
      <c r="CA253" s="136">
        <f t="shared" si="135"/>
        <v>0</v>
      </c>
      <c r="CB253" s="136">
        <f t="shared" si="135"/>
        <v>0</v>
      </c>
      <c r="CC253" s="136">
        <f t="shared" si="135"/>
        <v>0</v>
      </c>
      <c r="CD253" s="136">
        <f t="shared" si="135"/>
        <v>0</v>
      </c>
      <c r="CE253" s="136">
        <f t="shared" si="135"/>
        <v>0</v>
      </c>
      <c r="CF253" s="136">
        <f t="shared" si="135"/>
        <v>0</v>
      </c>
      <c r="CG253" s="136">
        <f t="shared" si="135"/>
        <v>0</v>
      </c>
      <c r="CH253" s="136">
        <f t="shared" si="135"/>
        <v>0</v>
      </c>
      <c r="CI253" s="136">
        <f t="shared" si="135"/>
        <v>0</v>
      </c>
      <c r="CJ253" s="136">
        <f t="shared" si="135"/>
        <v>0</v>
      </c>
      <c r="CK253" s="136">
        <f t="shared" si="135"/>
        <v>0</v>
      </c>
      <c r="CL253" s="136">
        <f t="shared" si="135"/>
        <v>0</v>
      </c>
      <c r="CM253" s="136">
        <f t="shared" si="135"/>
        <v>0</v>
      </c>
      <c r="CN253" s="136">
        <f t="shared" si="135"/>
        <v>0</v>
      </c>
      <c r="CO253" s="136">
        <f>SUMPRODUCT(($J$5:$J$204="SARATOGA")*(CO$5:CO$204="x"))</f>
        <v>0</v>
      </c>
      <c r="CU253" s="117"/>
    </row>
    <row r="254" spans="1:99" ht="15">
      <c r="A254" s="140" t="s">
        <v>179</v>
      </c>
      <c r="B254" s="136">
        <f aca="true" t="shared" si="136" ref="B254:I254">SUMPRODUCT(($J$5:$J$204="SCHENECTADY")*(B$5:B$204="x"))</f>
        <v>0</v>
      </c>
      <c r="C254" s="136">
        <f t="shared" si="136"/>
        <v>0</v>
      </c>
      <c r="D254" s="136">
        <f t="shared" si="136"/>
        <v>0</v>
      </c>
      <c r="E254" s="136">
        <f t="shared" si="136"/>
        <v>0</v>
      </c>
      <c r="F254" s="136">
        <f t="shared" si="136"/>
        <v>0</v>
      </c>
      <c r="G254" s="136">
        <f t="shared" si="136"/>
        <v>0</v>
      </c>
      <c r="H254" s="136">
        <f t="shared" si="136"/>
        <v>0</v>
      </c>
      <c r="I254" s="136">
        <f t="shared" si="136"/>
        <v>0</v>
      </c>
      <c r="J254" s="136">
        <f t="shared" si="7"/>
        <v>0</v>
      </c>
      <c r="K254" s="136">
        <f aca="true" t="shared" si="137" ref="K254:Q254">SUMPRODUCT(($J$5:$J$204="SCHENECTADY")*(K$5:K$204="x"))</f>
        <v>0</v>
      </c>
      <c r="L254" s="136">
        <f t="shared" si="137"/>
        <v>0</v>
      </c>
      <c r="M254" s="136">
        <f t="shared" si="137"/>
        <v>0</v>
      </c>
      <c r="N254" s="136">
        <f t="shared" si="137"/>
        <v>0</v>
      </c>
      <c r="O254" s="136">
        <f t="shared" si="137"/>
        <v>0</v>
      </c>
      <c r="P254" s="136">
        <f t="shared" si="137"/>
        <v>0</v>
      </c>
      <c r="Q254" s="136">
        <f t="shared" si="137"/>
        <v>0</v>
      </c>
      <c r="R254" s="136"/>
      <c r="S254" s="136">
        <f>SUMPRODUCT(($J$5:$J$204="SCHENECTADY")*(S$5:S$204="x"))</f>
        <v>0</v>
      </c>
      <c r="T254" s="136">
        <f>SUMPRODUCT(($J$5:$J$204="SCHENECTADY")*(T$5:T$204="x"))</f>
        <v>0</v>
      </c>
      <c r="U254" s="136">
        <f>SUMPRODUCT(($J$5:$J$204="SCHENECTADY")*(U$5:U$204="x"))</f>
        <v>0</v>
      </c>
      <c r="V254" s="136">
        <f>SUMPRODUCT(($J$5:$J$204="SCHENECTADY")*(V$5:V$204="x"))</f>
        <v>0</v>
      </c>
      <c r="W254" s="136">
        <f>SUMPRODUCT(($J$5:$J$204="SCHENECTADY")*(W$5:W$204="x"))</f>
        <v>0</v>
      </c>
      <c r="X254" s="136">
        <f>SUMIF($J$5:$J$204,"=SCHENECTADY",X$5:X$204)</f>
        <v>0</v>
      </c>
      <c r="Y254" s="136">
        <f>SUMPRODUCT(($J$5:$J$204="SCHENECTADY")*(Y$5:Y$204="x"))</f>
        <v>0</v>
      </c>
      <c r="Z254" s="136">
        <f>SUMPRODUCT(($J$5:$J$204="SCHENECTADY")*(Z$5:Z$204="x"))</f>
        <v>0</v>
      </c>
      <c r="AA254" s="136">
        <f>SUMPRODUCT(($J$5:$J$204="SCHENECTADY")*(AA$5:AA$204="x"))</f>
        <v>0</v>
      </c>
      <c r="AB254" s="136">
        <f>SUMPRODUCT(($J$5:$J$204="SCHENECTADY")*(AB$5:AB$204="x"))</f>
        <v>0</v>
      </c>
      <c r="AC254" s="136">
        <f aca="true" t="shared" si="138" ref="AC254:CN254">SUMPRODUCT(($J$5:$J$204="SCHENECTADY")*(AC$5:AC$204="x"))</f>
        <v>0</v>
      </c>
      <c r="AD254" s="136">
        <f t="shared" si="138"/>
        <v>0</v>
      </c>
      <c r="AE254" s="136">
        <f t="shared" si="138"/>
        <v>0</v>
      </c>
      <c r="AF254" s="136">
        <f t="shared" si="138"/>
        <v>0</v>
      </c>
      <c r="AG254" s="136">
        <f t="shared" si="138"/>
        <v>0</v>
      </c>
      <c r="AH254" s="136">
        <f t="shared" si="138"/>
        <v>0</v>
      </c>
      <c r="AI254" s="136">
        <f t="shared" si="138"/>
        <v>0</v>
      </c>
      <c r="AJ254" s="136">
        <f t="shared" si="138"/>
        <v>0</v>
      </c>
      <c r="AK254" s="136">
        <f t="shared" si="138"/>
        <v>0</v>
      </c>
      <c r="AL254" s="136">
        <f t="shared" si="138"/>
        <v>0</v>
      </c>
      <c r="AM254" s="136">
        <f t="shared" si="138"/>
        <v>0</v>
      </c>
      <c r="AN254" s="136">
        <f t="shared" si="138"/>
        <v>0</v>
      </c>
      <c r="AO254" s="136">
        <f t="shared" si="138"/>
        <v>0</v>
      </c>
      <c r="AP254" s="136">
        <f t="shared" si="138"/>
        <v>0</v>
      </c>
      <c r="AQ254" s="136">
        <f t="shared" si="138"/>
        <v>0</v>
      </c>
      <c r="AR254" s="136">
        <f t="shared" si="138"/>
        <v>0</v>
      </c>
      <c r="AS254" s="136">
        <f t="shared" si="138"/>
        <v>0</v>
      </c>
      <c r="AT254" s="136">
        <f t="shared" si="138"/>
        <v>0</v>
      </c>
      <c r="AU254" s="136">
        <f t="shared" si="138"/>
        <v>0</v>
      </c>
      <c r="AV254" s="136">
        <f t="shared" si="138"/>
        <v>0</v>
      </c>
      <c r="AW254" s="136">
        <f t="shared" si="138"/>
        <v>0</v>
      </c>
      <c r="AX254" s="136">
        <f t="shared" si="138"/>
        <v>0</v>
      </c>
      <c r="AY254" s="136">
        <f t="shared" si="138"/>
        <v>0</v>
      </c>
      <c r="AZ254" s="136">
        <f t="shared" si="138"/>
        <v>0</v>
      </c>
      <c r="BA254" s="136">
        <f t="shared" si="138"/>
        <v>0</v>
      </c>
      <c r="BB254" s="136">
        <f t="shared" si="138"/>
        <v>0</v>
      </c>
      <c r="BC254" s="136">
        <f t="shared" si="138"/>
        <v>0</v>
      </c>
      <c r="BD254" s="136">
        <f t="shared" si="138"/>
        <v>0</v>
      </c>
      <c r="BE254" s="136">
        <f t="shared" si="138"/>
        <v>0</v>
      </c>
      <c r="BF254" s="136">
        <f t="shared" si="138"/>
        <v>0</v>
      </c>
      <c r="BG254" s="136">
        <f t="shared" si="138"/>
        <v>0</v>
      </c>
      <c r="BH254" s="136">
        <f t="shared" si="138"/>
        <v>0</v>
      </c>
      <c r="BI254" s="136">
        <f t="shared" si="138"/>
        <v>0</v>
      </c>
      <c r="BJ254" s="136">
        <f t="shared" si="138"/>
        <v>0</v>
      </c>
      <c r="BK254" s="136">
        <f t="shared" si="138"/>
        <v>0</v>
      </c>
      <c r="BL254" s="136">
        <f t="shared" si="138"/>
        <v>0</v>
      </c>
      <c r="BM254" s="136">
        <f t="shared" si="138"/>
        <v>0</v>
      </c>
      <c r="BN254" s="136">
        <f t="shared" si="138"/>
        <v>0</v>
      </c>
      <c r="BO254" s="136">
        <f t="shared" si="138"/>
        <v>0</v>
      </c>
      <c r="BP254" s="136">
        <f t="shared" si="138"/>
        <v>0</v>
      </c>
      <c r="BQ254" s="136">
        <f t="shared" si="138"/>
        <v>0</v>
      </c>
      <c r="BR254" s="136">
        <f t="shared" si="138"/>
        <v>0</v>
      </c>
      <c r="BS254" s="136">
        <f t="shared" si="138"/>
        <v>0</v>
      </c>
      <c r="BT254" s="136">
        <f t="shared" si="138"/>
        <v>0</v>
      </c>
      <c r="BU254" s="136">
        <f t="shared" si="138"/>
        <v>0</v>
      </c>
      <c r="BV254" s="136">
        <f t="shared" si="138"/>
        <v>0</v>
      </c>
      <c r="BW254" s="136">
        <f t="shared" si="138"/>
        <v>0</v>
      </c>
      <c r="BX254" s="136">
        <f t="shared" si="138"/>
        <v>0</v>
      </c>
      <c r="BY254" s="136">
        <f t="shared" si="138"/>
        <v>0</v>
      </c>
      <c r="BZ254" s="136">
        <f t="shared" si="138"/>
        <v>0</v>
      </c>
      <c r="CA254" s="136">
        <f t="shared" si="138"/>
        <v>0</v>
      </c>
      <c r="CB254" s="136">
        <f t="shared" si="138"/>
        <v>0</v>
      </c>
      <c r="CC254" s="136">
        <f t="shared" si="138"/>
        <v>0</v>
      </c>
      <c r="CD254" s="136">
        <f t="shared" si="138"/>
        <v>0</v>
      </c>
      <c r="CE254" s="136">
        <f t="shared" si="138"/>
        <v>0</v>
      </c>
      <c r="CF254" s="136">
        <f t="shared" si="138"/>
        <v>0</v>
      </c>
      <c r="CG254" s="136">
        <f t="shared" si="138"/>
        <v>0</v>
      </c>
      <c r="CH254" s="136">
        <f t="shared" si="138"/>
        <v>0</v>
      </c>
      <c r="CI254" s="136">
        <f t="shared" si="138"/>
        <v>0</v>
      </c>
      <c r="CJ254" s="136">
        <f t="shared" si="138"/>
        <v>0</v>
      </c>
      <c r="CK254" s="136">
        <f t="shared" si="138"/>
        <v>0</v>
      </c>
      <c r="CL254" s="136">
        <f t="shared" si="138"/>
        <v>0</v>
      </c>
      <c r="CM254" s="136">
        <f t="shared" si="138"/>
        <v>0</v>
      </c>
      <c r="CN254" s="136">
        <f t="shared" si="138"/>
        <v>0</v>
      </c>
      <c r="CO254" s="136">
        <f>SUMPRODUCT(($J$5:$J$204="SCHENECTADY")*(CO$5:CO$204="x"))</f>
        <v>0</v>
      </c>
      <c r="CU254" s="117"/>
    </row>
    <row r="255" spans="1:99" ht="15">
      <c r="A255" s="140" t="s">
        <v>180</v>
      </c>
      <c r="B255" s="136">
        <f aca="true" t="shared" si="139" ref="B255:I255">SUMPRODUCT(($J$5:$J$204="SCHOHARIE")*(B$5:B$204="x"))</f>
        <v>0</v>
      </c>
      <c r="C255" s="136">
        <f t="shared" si="139"/>
        <v>0</v>
      </c>
      <c r="D255" s="136">
        <f t="shared" si="139"/>
        <v>0</v>
      </c>
      <c r="E255" s="136">
        <f t="shared" si="139"/>
        <v>0</v>
      </c>
      <c r="F255" s="136">
        <f t="shared" si="139"/>
        <v>0</v>
      </c>
      <c r="G255" s="136">
        <f t="shared" si="139"/>
        <v>0</v>
      </c>
      <c r="H255" s="136">
        <f t="shared" si="139"/>
        <v>0</v>
      </c>
      <c r="I255" s="136">
        <f t="shared" si="139"/>
        <v>0</v>
      </c>
      <c r="J255" s="136">
        <f t="shared" si="7"/>
        <v>0</v>
      </c>
      <c r="K255" s="136">
        <f aca="true" t="shared" si="140" ref="K255:Q255">SUMPRODUCT(($J$5:$J$204="SCHOHARIE")*(K$5:K$204="x"))</f>
        <v>0</v>
      </c>
      <c r="L255" s="136">
        <f t="shared" si="140"/>
        <v>0</v>
      </c>
      <c r="M255" s="136">
        <f t="shared" si="140"/>
        <v>0</v>
      </c>
      <c r="N255" s="136">
        <f t="shared" si="140"/>
        <v>0</v>
      </c>
      <c r="O255" s="136">
        <f t="shared" si="140"/>
        <v>0</v>
      </c>
      <c r="P255" s="136">
        <f t="shared" si="140"/>
        <v>0</v>
      </c>
      <c r="Q255" s="136">
        <f t="shared" si="140"/>
        <v>0</v>
      </c>
      <c r="R255" s="136"/>
      <c r="S255" s="136">
        <f>SUMPRODUCT(($J$5:$J$204="SCHOHARIE")*(S$5:S$204="x"))</f>
        <v>0</v>
      </c>
      <c r="T255" s="136">
        <f>SUMPRODUCT(($J$5:$J$204="SCHOHARIE")*(T$5:T$204="x"))</f>
        <v>0</v>
      </c>
      <c r="U255" s="136">
        <f>SUMPRODUCT(($J$5:$J$204="SCHOHARIE")*(U$5:U$204="x"))</f>
        <v>0</v>
      </c>
      <c r="V255" s="136">
        <f>SUMPRODUCT(($J$5:$J$204="SCHOHARIE")*(V$5:V$204="x"))</f>
        <v>0</v>
      </c>
      <c r="W255" s="136">
        <f>SUMPRODUCT(($J$5:$J$204="SCHOHARIE")*(W$5:W$204="x"))</f>
        <v>0</v>
      </c>
      <c r="X255" s="136">
        <f>SUMIF($J$5:$J$204,"=SCHOHARIE",X$5:X$204)</f>
        <v>0</v>
      </c>
      <c r="Y255" s="136">
        <f>SUMPRODUCT(($J$5:$J$204="SCHOHARIE")*(Y$5:Y$204="x"))</f>
        <v>0</v>
      </c>
      <c r="Z255" s="136">
        <f>SUMPRODUCT(($J$5:$J$204="SCHOHARIE")*(Z$5:Z$204="x"))</f>
        <v>0</v>
      </c>
      <c r="AA255" s="136">
        <f>SUMPRODUCT(($J$5:$J$204="SCHOHARIE")*(AA$5:AA$204="x"))</f>
        <v>0</v>
      </c>
      <c r="AB255" s="136">
        <f>SUMPRODUCT(($J$5:$J$204="SCHOHARIE")*(AB$5:AB$204="x"))</f>
        <v>0</v>
      </c>
      <c r="AC255" s="136">
        <f aca="true" t="shared" si="141" ref="AC255:CN255">SUMPRODUCT(($J$5:$J$204="SCHOHARIE")*(AC$5:AC$204="x"))</f>
        <v>0</v>
      </c>
      <c r="AD255" s="136">
        <f t="shared" si="141"/>
        <v>0</v>
      </c>
      <c r="AE255" s="136">
        <f t="shared" si="141"/>
        <v>0</v>
      </c>
      <c r="AF255" s="136">
        <f t="shared" si="141"/>
        <v>0</v>
      </c>
      <c r="AG255" s="136">
        <f t="shared" si="141"/>
        <v>0</v>
      </c>
      <c r="AH255" s="136">
        <f t="shared" si="141"/>
        <v>0</v>
      </c>
      <c r="AI255" s="136">
        <f t="shared" si="141"/>
        <v>0</v>
      </c>
      <c r="AJ255" s="136">
        <f t="shared" si="141"/>
        <v>0</v>
      </c>
      <c r="AK255" s="136">
        <f t="shared" si="141"/>
        <v>0</v>
      </c>
      <c r="AL255" s="136">
        <f t="shared" si="141"/>
        <v>0</v>
      </c>
      <c r="AM255" s="136">
        <f t="shared" si="141"/>
        <v>0</v>
      </c>
      <c r="AN255" s="136">
        <f t="shared" si="141"/>
        <v>0</v>
      </c>
      <c r="AO255" s="136">
        <f t="shared" si="141"/>
        <v>0</v>
      </c>
      <c r="AP255" s="136">
        <f t="shared" si="141"/>
        <v>0</v>
      </c>
      <c r="AQ255" s="136">
        <f t="shared" si="141"/>
        <v>0</v>
      </c>
      <c r="AR255" s="136">
        <f t="shared" si="141"/>
        <v>0</v>
      </c>
      <c r="AS255" s="136">
        <f t="shared" si="141"/>
        <v>0</v>
      </c>
      <c r="AT255" s="136">
        <f t="shared" si="141"/>
        <v>0</v>
      </c>
      <c r="AU255" s="136">
        <f t="shared" si="141"/>
        <v>0</v>
      </c>
      <c r="AV255" s="136">
        <f t="shared" si="141"/>
        <v>0</v>
      </c>
      <c r="AW255" s="136">
        <f t="shared" si="141"/>
        <v>0</v>
      </c>
      <c r="AX255" s="136">
        <f t="shared" si="141"/>
        <v>0</v>
      </c>
      <c r="AY255" s="136">
        <f t="shared" si="141"/>
        <v>0</v>
      </c>
      <c r="AZ255" s="136">
        <f t="shared" si="141"/>
        <v>0</v>
      </c>
      <c r="BA255" s="136">
        <f t="shared" si="141"/>
        <v>0</v>
      </c>
      <c r="BB255" s="136">
        <f t="shared" si="141"/>
        <v>0</v>
      </c>
      <c r="BC255" s="136">
        <f t="shared" si="141"/>
        <v>0</v>
      </c>
      <c r="BD255" s="136">
        <f t="shared" si="141"/>
        <v>0</v>
      </c>
      <c r="BE255" s="136">
        <f t="shared" si="141"/>
        <v>0</v>
      </c>
      <c r="BF255" s="136">
        <f t="shared" si="141"/>
        <v>0</v>
      </c>
      <c r="BG255" s="136">
        <f t="shared" si="141"/>
        <v>0</v>
      </c>
      <c r="BH255" s="136">
        <f t="shared" si="141"/>
        <v>0</v>
      </c>
      <c r="BI255" s="136">
        <f t="shared" si="141"/>
        <v>0</v>
      </c>
      <c r="BJ255" s="136">
        <f t="shared" si="141"/>
        <v>0</v>
      </c>
      <c r="BK255" s="136">
        <f t="shared" si="141"/>
        <v>0</v>
      </c>
      <c r="BL255" s="136">
        <f t="shared" si="141"/>
        <v>0</v>
      </c>
      <c r="BM255" s="136">
        <f t="shared" si="141"/>
        <v>0</v>
      </c>
      <c r="BN255" s="136">
        <f t="shared" si="141"/>
        <v>0</v>
      </c>
      <c r="BO255" s="136">
        <f t="shared" si="141"/>
        <v>0</v>
      </c>
      <c r="BP255" s="136">
        <f t="shared" si="141"/>
        <v>0</v>
      </c>
      <c r="BQ255" s="136">
        <f t="shared" si="141"/>
        <v>0</v>
      </c>
      <c r="BR255" s="136">
        <f t="shared" si="141"/>
        <v>0</v>
      </c>
      <c r="BS255" s="136">
        <f t="shared" si="141"/>
        <v>0</v>
      </c>
      <c r="BT255" s="136">
        <f t="shared" si="141"/>
        <v>0</v>
      </c>
      <c r="BU255" s="136">
        <f t="shared" si="141"/>
        <v>0</v>
      </c>
      <c r="BV255" s="136">
        <f t="shared" si="141"/>
        <v>0</v>
      </c>
      <c r="BW255" s="136">
        <f t="shared" si="141"/>
        <v>0</v>
      </c>
      <c r="BX255" s="136">
        <f t="shared" si="141"/>
        <v>0</v>
      </c>
      <c r="BY255" s="136">
        <f t="shared" si="141"/>
        <v>0</v>
      </c>
      <c r="BZ255" s="136">
        <f t="shared" si="141"/>
        <v>0</v>
      </c>
      <c r="CA255" s="136">
        <f t="shared" si="141"/>
        <v>0</v>
      </c>
      <c r="CB255" s="136">
        <f t="shared" si="141"/>
        <v>0</v>
      </c>
      <c r="CC255" s="136">
        <f t="shared" si="141"/>
        <v>0</v>
      </c>
      <c r="CD255" s="136">
        <f t="shared" si="141"/>
        <v>0</v>
      </c>
      <c r="CE255" s="136">
        <f t="shared" si="141"/>
        <v>0</v>
      </c>
      <c r="CF255" s="136">
        <f t="shared" si="141"/>
        <v>0</v>
      </c>
      <c r="CG255" s="136">
        <f t="shared" si="141"/>
        <v>0</v>
      </c>
      <c r="CH255" s="136">
        <f t="shared" si="141"/>
        <v>0</v>
      </c>
      <c r="CI255" s="136">
        <f t="shared" si="141"/>
        <v>0</v>
      </c>
      <c r="CJ255" s="136">
        <f t="shared" si="141"/>
        <v>0</v>
      </c>
      <c r="CK255" s="136">
        <f t="shared" si="141"/>
        <v>0</v>
      </c>
      <c r="CL255" s="136">
        <f t="shared" si="141"/>
        <v>0</v>
      </c>
      <c r="CM255" s="136">
        <f t="shared" si="141"/>
        <v>0</v>
      </c>
      <c r="CN255" s="136">
        <f t="shared" si="141"/>
        <v>0</v>
      </c>
      <c r="CO255" s="136">
        <f>SUMPRODUCT(($J$5:$J$204="SCHOHARIE")*(CO$5:CO$204="x"))</f>
        <v>0</v>
      </c>
      <c r="CU255" s="117"/>
    </row>
    <row r="256" spans="1:99" ht="15">
      <c r="A256" s="140" t="s">
        <v>181</v>
      </c>
      <c r="B256" s="136">
        <f aca="true" t="shared" si="142" ref="B256:I256">SUMPRODUCT(($J$5:$J$204="SCHUYLER")*(B$5:B$204="x"))</f>
        <v>0</v>
      </c>
      <c r="C256" s="136">
        <f t="shared" si="142"/>
        <v>0</v>
      </c>
      <c r="D256" s="136">
        <f t="shared" si="142"/>
        <v>0</v>
      </c>
      <c r="E256" s="136">
        <f t="shared" si="142"/>
        <v>0</v>
      </c>
      <c r="F256" s="136">
        <f t="shared" si="142"/>
        <v>0</v>
      </c>
      <c r="G256" s="136">
        <f t="shared" si="142"/>
        <v>0</v>
      </c>
      <c r="H256" s="136">
        <f t="shared" si="142"/>
        <v>0</v>
      </c>
      <c r="I256" s="136">
        <f t="shared" si="142"/>
        <v>0</v>
      </c>
      <c r="J256" s="136">
        <f t="shared" si="7"/>
        <v>0</v>
      </c>
      <c r="K256" s="136">
        <f aca="true" t="shared" si="143" ref="K256:Q256">SUMPRODUCT(($J$5:$J$204="SCHUYLER")*(K$5:K$204="x"))</f>
        <v>0</v>
      </c>
      <c r="L256" s="136">
        <f t="shared" si="143"/>
        <v>0</v>
      </c>
      <c r="M256" s="136">
        <f t="shared" si="143"/>
        <v>0</v>
      </c>
      <c r="N256" s="136">
        <f t="shared" si="143"/>
        <v>0</v>
      </c>
      <c r="O256" s="136">
        <f t="shared" si="143"/>
        <v>0</v>
      </c>
      <c r="P256" s="136">
        <f t="shared" si="143"/>
        <v>0</v>
      </c>
      <c r="Q256" s="136">
        <f t="shared" si="143"/>
        <v>0</v>
      </c>
      <c r="R256" s="136"/>
      <c r="S256" s="136">
        <f>SUMPRODUCT(($J$5:$J$204="SCHUYLER")*(S$5:S$204="x"))</f>
        <v>0</v>
      </c>
      <c r="T256" s="136">
        <f>SUMPRODUCT(($J$5:$J$204="SCHUYLER")*(T$5:T$204="x"))</f>
        <v>0</v>
      </c>
      <c r="U256" s="136">
        <f>SUMPRODUCT(($J$5:$J$204="SCHUYLER")*(U$5:U$204="x"))</f>
        <v>0</v>
      </c>
      <c r="V256" s="136">
        <f>SUMPRODUCT(($J$5:$J$204="SCHUYLER")*(V$5:V$204="x"))</f>
        <v>0</v>
      </c>
      <c r="W256" s="136">
        <f>SUMPRODUCT(($J$5:$J$204="SCHUYLER")*(W$5:W$204="x"))</f>
        <v>0</v>
      </c>
      <c r="X256" s="136">
        <f>SUMIF($J$5:$J$204,"=SCHUYLER",X$5:X$204)</f>
        <v>0</v>
      </c>
      <c r="Y256" s="136">
        <f>SUMPRODUCT(($J$5:$J$204="SCHUYLER")*(Y$5:Y$204="x"))</f>
        <v>0</v>
      </c>
      <c r="Z256" s="136">
        <f>SUMPRODUCT(($J$5:$J$204="SCHUYLER")*(Z$5:Z$204="x"))</f>
        <v>0</v>
      </c>
      <c r="AA256" s="136">
        <f>SUMPRODUCT(($J$5:$J$204="SCHUYLER")*(AA$5:AA$204="x"))</f>
        <v>0</v>
      </c>
      <c r="AB256" s="136">
        <f>SUMPRODUCT(($J$5:$J$204="SCHUYLER")*(AB$5:AB$204="x"))</f>
        <v>0</v>
      </c>
      <c r="AC256" s="136">
        <f aca="true" t="shared" si="144" ref="AC256:CN256">SUMPRODUCT(($J$5:$J$204="SCHUYLER")*(AC$5:AC$204="x"))</f>
        <v>0</v>
      </c>
      <c r="AD256" s="136">
        <f t="shared" si="144"/>
        <v>0</v>
      </c>
      <c r="AE256" s="136">
        <f t="shared" si="144"/>
        <v>0</v>
      </c>
      <c r="AF256" s="136">
        <f t="shared" si="144"/>
        <v>0</v>
      </c>
      <c r="AG256" s="136">
        <f t="shared" si="144"/>
        <v>0</v>
      </c>
      <c r="AH256" s="136">
        <f t="shared" si="144"/>
        <v>0</v>
      </c>
      <c r="AI256" s="136">
        <f t="shared" si="144"/>
        <v>0</v>
      </c>
      <c r="AJ256" s="136">
        <f t="shared" si="144"/>
        <v>0</v>
      </c>
      <c r="AK256" s="136">
        <f t="shared" si="144"/>
        <v>0</v>
      </c>
      <c r="AL256" s="136">
        <f t="shared" si="144"/>
        <v>0</v>
      </c>
      <c r="AM256" s="136">
        <f t="shared" si="144"/>
        <v>0</v>
      </c>
      <c r="AN256" s="136">
        <f t="shared" si="144"/>
        <v>0</v>
      </c>
      <c r="AO256" s="136">
        <f t="shared" si="144"/>
        <v>0</v>
      </c>
      <c r="AP256" s="136">
        <f t="shared" si="144"/>
        <v>0</v>
      </c>
      <c r="AQ256" s="136">
        <f t="shared" si="144"/>
        <v>0</v>
      </c>
      <c r="AR256" s="136">
        <f t="shared" si="144"/>
        <v>0</v>
      </c>
      <c r="AS256" s="136">
        <f t="shared" si="144"/>
        <v>0</v>
      </c>
      <c r="AT256" s="136">
        <f t="shared" si="144"/>
        <v>0</v>
      </c>
      <c r="AU256" s="136">
        <f t="shared" si="144"/>
        <v>0</v>
      </c>
      <c r="AV256" s="136">
        <f t="shared" si="144"/>
        <v>0</v>
      </c>
      <c r="AW256" s="136">
        <f t="shared" si="144"/>
        <v>0</v>
      </c>
      <c r="AX256" s="136">
        <f t="shared" si="144"/>
        <v>0</v>
      </c>
      <c r="AY256" s="136">
        <f t="shared" si="144"/>
        <v>0</v>
      </c>
      <c r="AZ256" s="136">
        <f t="shared" si="144"/>
        <v>0</v>
      </c>
      <c r="BA256" s="136">
        <f t="shared" si="144"/>
        <v>0</v>
      </c>
      <c r="BB256" s="136">
        <f t="shared" si="144"/>
        <v>0</v>
      </c>
      <c r="BC256" s="136">
        <f t="shared" si="144"/>
        <v>0</v>
      </c>
      <c r="BD256" s="136">
        <f t="shared" si="144"/>
        <v>0</v>
      </c>
      <c r="BE256" s="136">
        <f t="shared" si="144"/>
        <v>0</v>
      </c>
      <c r="BF256" s="136">
        <f t="shared" si="144"/>
        <v>0</v>
      </c>
      <c r="BG256" s="136">
        <f t="shared" si="144"/>
        <v>0</v>
      </c>
      <c r="BH256" s="136">
        <f t="shared" si="144"/>
        <v>0</v>
      </c>
      <c r="BI256" s="136">
        <f t="shared" si="144"/>
        <v>0</v>
      </c>
      <c r="BJ256" s="136">
        <f t="shared" si="144"/>
        <v>0</v>
      </c>
      <c r="BK256" s="136">
        <f t="shared" si="144"/>
        <v>0</v>
      </c>
      <c r="BL256" s="136">
        <f t="shared" si="144"/>
        <v>0</v>
      </c>
      <c r="BM256" s="136">
        <f t="shared" si="144"/>
        <v>0</v>
      </c>
      <c r="BN256" s="136">
        <f t="shared" si="144"/>
        <v>0</v>
      </c>
      <c r="BO256" s="136">
        <f t="shared" si="144"/>
        <v>0</v>
      </c>
      <c r="BP256" s="136">
        <f t="shared" si="144"/>
        <v>0</v>
      </c>
      <c r="BQ256" s="136">
        <f t="shared" si="144"/>
        <v>0</v>
      </c>
      <c r="BR256" s="136">
        <f t="shared" si="144"/>
        <v>0</v>
      </c>
      <c r="BS256" s="136">
        <f t="shared" si="144"/>
        <v>0</v>
      </c>
      <c r="BT256" s="136">
        <f t="shared" si="144"/>
        <v>0</v>
      </c>
      <c r="BU256" s="136">
        <f t="shared" si="144"/>
        <v>0</v>
      </c>
      <c r="BV256" s="136">
        <f t="shared" si="144"/>
        <v>0</v>
      </c>
      <c r="BW256" s="136">
        <f t="shared" si="144"/>
        <v>0</v>
      </c>
      <c r="BX256" s="136">
        <f t="shared" si="144"/>
        <v>0</v>
      </c>
      <c r="BY256" s="136">
        <f t="shared" si="144"/>
        <v>0</v>
      </c>
      <c r="BZ256" s="136">
        <f t="shared" si="144"/>
        <v>0</v>
      </c>
      <c r="CA256" s="136">
        <f t="shared" si="144"/>
        <v>0</v>
      </c>
      <c r="CB256" s="136">
        <f t="shared" si="144"/>
        <v>0</v>
      </c>
      <c r="CC256" s="136">
        <f t="shared" si="144"/>
        <v>0</v>
      </c>
      <c r="CD256" s="136">
        <f t="shared" si="144"/>
        <v>0</v>
      </c>
      <c r="CE256" s="136">
        <f t="shared" si="144"/>
        <v>0</v>
      </c>
      <c r="CF256" s="136">
        <f t="shared" si="144"/>
        <v>0</v>
      </c>
      <c r="CG256" s="136">
        <f t="shared" si="144"/>
        <v>0</v>
      </c>
      <c r="CH256" s="136">
        <f t="shared" si="144"/>
        <v>0</v>
      </c>
      <c r="CI256" s="136">
        <f t="shared" si="144"/>
        <v>0</v>
      </c>
      <c r="CJ256" s="136">
        <f t="shared" si="144"/>
        <v>0</v>
      </c>
      <c r="CK256" s="136">
        <f t="shared" si="144"/>
        <v>0</v>
      </c>
      <c r="CL256" s="136">
        <f t="shared" si="144"/>
        <v>0</v>
      </c>
      <c r="CM256" s="136">
        <f t="shared" si="144"/>
        <v>0</v>
      </c>
      <c r="CN256" s="136">
        <f t="shared" si="144"/>
        <v>0</v>
      </c>
      <c r="CO256" s="136">
        <f>SUMPRODUCT(($J$5:$J$204="SCHUYLER")*(CO$5:CO$204="x"))</f>
        <v>0</v>
      </c>
      <c r="CU256" s="117"/>
    </row>
    <row r="257" spans="1:99" ht="15">
      <c r="A257" s="140" t="s">
        <v>182</v>
      </c>
      <c r="B257" s="136">
        <f aca="true" t="shared" si="145" ref="B257:I257">SUMPRODUCT(($J$5:$J$204="SENECA")*(B$5:B$204="x"))</f>
        <v>0</v>
      </c>
      <c r="C257" s="136">
        <f t="shared" si="145"/>
        <v>0</v>
      </c>
      <c r="D257" s="136">
        <f t="shared" si="145"/>
        <v>0</v>
      </c>
      <c r="E257" s="136">
        <f t="shared" si="145"/>
        <v>0</v>
      </c>
      <c r="F257" s="136">
        <f t="shared" si="145"/>
        <v>0</v>
      </c>
      <c r="G257" s="136">
        <f t="shared" si="145"/>
        <v>0</v>
      </c>
      <c r="H257" s="136">
        <f t="shared" si="145"/>
        <v>0</v>
      </c>
      <c r="I257" s="136">
        <f t="shared" si="145"/>
        <v>0</v>
      </c>
      <c r="J257" s="136">
        <f t="shared" si="7"/>
        <v>0</v>
      </c>
      <c r="K257" s="136">
        <f aca="true" t="shared" si="146" ref="K257:Q257">SUMPRODUCT(($J$5:$J$204="SENECA")*(K$5:K$204="x"))</f>
        <v>0</v>
      </c>
      <c r="L257" s="136">
        <f t="shared" si="146"/>
        <v>0</v>
      </c>
      <c r="M257" s="136">
        <f t="shared" si="146"/>
        <v>0</v>
      </c>
      <c r="N257" s="136">
        <f t="shared" si="146"/>
        <v>0</v>
      </c>
      <c r="O257" s="136">
        <f t="shared" si="146"/>
        <v>0</v>
      </c>
      <c r="P257" s="136">
        <f t="shared" si="146"/>
        <v>0</v>
      </c>
      <c r="Q257" s="136">
        <f t="shared" si="146"/>
        <v>0</v>
      </c>
      <c r="R257" s="136"/>
      <c r="S257" s="136">
        <f>SUMPRODUCT(($J$5:$J$204="SENECA")*(S$5:S$204="x"))</f>
        <v>0</v>
      </c>
      <c r="T257" s="136">
        <f>SUMPRODUCT(($J$5:$J$204="SENECA")*(T$5:T$204="x"))</f>
        <v>0</v>
      </c>
      <c r="U257" s="136">
        <f>SUMPRODUCT(($J$5:$J$204="SENECA")*(U$5:U$204="x"))</f>
        <v>0</v>
      </c>
      <c r="V257" s="136">
        <f>SUMPRODUCT(($J$5:$J$204="SENECA")*(V$5:V$204="x"))</f>
        <v>0</v>
      </c>
      <c r="W257" s="136">
        <f>SUMPRODUCT(($J$5:$J$204="SENECA")*(W$5:W$204="x"))</f>
        <v>0</v>
      </c>
      <c r="X257" s="136">
        <f>SUMIF($J$5:$J$204,"=SENECA",X$5:X$204)</f>
        <v>0</v>
      </c>
      <c r="Y257" s="136">
        <f>SUMPRODUCT(($J$5:$J$204="SENECA")*(Y$5:Y$204="x"))</f>
        <v>0</v>
      </c>
      <c r="Z257" s="136">
        <f>SUMPRODUCT(($J$5:$J$204="SENECA")*(Z$5:Z$204="x"))</f>
        <v>0</v>
      </c>
      <c r="AA257" s="136">
        <f>SUMPRODUCT(($J$5:$J$204="SENECA")*(AA$5:AA$204="x"))</f>
        <v>0</v>
      </c>
      <c r="AB257" s="136">
        <f>SUMPRODUCT(($J$5:$J$204="SENECA")*(AB$5:AB$204="x"))</f>
        <v>0</v>
      </c>
      <c r="AC257" s="136">
        <f aca="true" t="shared" si="147" ref="AC257:CN257">SUMPRODUCT(($J$5:$J$204="SENECA")*(AC$5:AC$204="x"))</f>
        <v>0</v>
      </c>
      <c r="AD257" s="136">
        <f t="shared" si="147"/>
        <v>0</v>
      </c>
      <c r="AE257" s="136">
        <f t="shared" si="147"/>
        <v>0</v>
      </c>
      <c r="AF257" s="136">
        <f t="shared" si="147"/>
        <v>0</v>
      </c>
      <c r="AG257" s="136">
        <f t="shared" si="147"/>
        <v>0</v>
      </c>
      <c r="AH257" s="136">
        <f t="shared" si="147"/>
        <v>0</v>
      </c>
      <c r="AI257" s="136">
        <f t="shared" si="147"/>
        <v>0</v>
      </c>
      <c r="AJ257" s="136">
        <f t="shared" si="147"/>
        <v>0</v>
      </c>
      <c r="AK257" s="136">
        <f t="shared" si="147"/>
        <v>0</v>
      </c>
      <c r="AL257" s="136">
        <f t="shared" si="147"/>
        <v>0</v>
      </c>
      <c r="AM257" s="136">
        <f t="shared" si="147"/>
        <v>0</v>
      </c>
      <c r="AN257" s="136">
        <f t="shared" si="147"/>
        <v>0</v>
      </c>
      <c r="AO257" s="136">
        <f t="shared" si="147"/>
        <v>0</v>
      </c>
      <c r="AP257" s="136">
        <f t="shared" si="147"/>
        <v>0</v>
      </c>
      <c r="AQ257" s="136">
        <f t="shared" si="147"/>
        <v>0</v>
      </c>
      <c r="AR257" s="136">
        <f t="shared" si="147"/>
        <v>0</v>
      </c>
      <c r="AS257" s="136">
        <f t="shared" si="147"/>
        <v>0</v>
      </c>
      <c r="AT257" s="136">
        <f t="shared" si="147"/>
        <v>0</v>
      </c>
      <c r="AU257" s="136">
        <f t="shared" si="147"/>
        <v>0</v>
      </c>
      <c r="AV257" s="136">
        <f t="shared" si="147"/>
        <v>0</v>
      </c>
      <c r="AW257" s="136">
        <f t="shared" si="147"/>
        <v>0</v>
      </c>
      <c r="AX257" s="136">
        <f t="shared" si="147"/>
        <v>0</v>
      </c>
      <c r="AY257" s="136">
        <f t="shared" si="147"/>
        <v>0</v>
      </c>
      <c r="AZ257" s="136">
        <f t="shared" si="147"/>
        <v>0</v>
      </c>
      <c r="BA257" s="136">
        <f t="shared" si="147"/>
        <v>0</v>
      </c>
      <c r="BB257" s="136">
        <f t="shared" si="147"/>
        <v>0</v>
      </c>
      <c r="BC257" s="136">
        <f t="shared" si="147"/>
        <v>0</v>
      </c>
      <c r="BD257" s="136">
        <f t="shared" si="147"/>
        <v>0</v>
      </c>
      <c r="BE257" s="136">
        <f t="shared" si="147"/>
        <v>0</v>
      </c>
      <c r="BF257" s="136">
        <f t="shared" si="147"/>
        <v>0</v>
      </c>
      <c r="BG257" s="136">
        <f t="shared" si="147"/>
        <v>0</v>
      </c>
      <c r="BH257" s="136">
        <f t="shared" si="147"/>
        <v>0</v>
      </c>
      <c r="BI257" s="136">
        <f t="shared" si="147"/>
        <v>0</v>
      </c>
      <c r="BJ257" s="136">
        <f t="shared" si="147"/>
        <v>0</v>
      </c>
      <c r="BK257" s="136">
        <f t="shared" si="147"/>
        <v>0</v>
      </c>
      <c r="BL257" s="136">
        <f t="shared" si="147"/>
        <v>0</v>
      </c>
      <c r="BM257" s="136">
        <f t="shared" si="147"/>
        <v>0</v>
      </c>
      <c r="BN257" s="136">
        <f t="shared" si="147"/>
        <v>0</v>
      </c>
      <c r="BO257" s="136">
        <f t="shared" si="147"/>
        <v>0</v>
      </c>
      <c r="BP257" s="136">
        <f t="shared" si="147"/>
        <v>0</v>
      </c>
      <c r="BQ257" s="136">
        <f t="shared" si="147"/>
        <v>0</v>
      </c>
      <c r="BR257" s="136">
        <f t="shared" si="147"/>
        <v>0</v>
      </c>
      <c r="BS257" s="136">
        <f t="shared" si="147"/>
        <v>0</v>
      </c>
      <c r="BT257" s="136">
        <f t="shared" si="147"/>
        <v>0</v>
      </c>
      <c r="BU257" s="136">
        <f t="shared" si="147"/>
        <v>0</v>
      </c>
      <c r="BV257" s="136">
        <f t="shared" si="147"/>
        <v>0</v>
      </c>
      <c r="BW257" s="136">
        <f t="shared" si="147"/>
        <v>0</v>
      </c>
      <c r="BX257" s="136">
        <f t="shared" si="147"/>
        <v>0</v>
      </c>
      <c r="BY257" s="136">
        <f t="shared" si="147"/>
        <v>0</v>
      </c>
      <c r="BZ257" s="136">
        <f t="shared" si="147"/>
        <v>0</v>
      </c>
      <c r="CA257" s="136">
        <f t="shared" si="147"/>
        <v>0</v>
      </c>
      <c r="CB257" s="136">
        <f t="shared" si="147"/>
        <v>0</v>
      </c>
      <c r="CC257" s="136">
        <f t="shared" si="147"/>
        <v>0</v>
      </c>
      <c r="CD257" s="136">
        <f t="shared" si="147"/>
        <v>0</v>
      </c>
      <c r="CE257" s="136">
        <f t="shared" si="147"/>
        <v>0</v>
      </c>
      <c r="CF257" s="136">
        <f t="shared" si="147"/>
        <v>0</v>
      </c>
      <c r="CG257" s="136">
        <f t="shared" si="147"/>
        <v>0</v>
      </c>
      <c r="CH257" s="136">
        <f t="shared" si="147"/>
        <v>0</v>
      </c>
      <c r="CI257" s="136">
        <f t="shared" si="147"/>
        <v>0</v>
      </c>
      <c r="CJ257" s="136">
        <f t="shared" si="147"/>
        <v>0</v>
      </c>
      <c r="CK257" s="136">
        <f t="shared" si="147"/>
        <v>0</v>
      </c>
      <c r="CL257" s="136">
        <f t="shared" si="147"/>
        <v>0</v>
      </c>
      <c r="CM257" s="136">
        <f t="shared" si="147"/>
        <v>0</v>
      </c>
      <c r="CN257" s="136">
        <f t="shared" si="147"/>
        <v>0</v>
      </c>
      <c r="CO257" s="136">
        <f>SUMPRODUCT(($J$5:$J$204="SENECA")*(CO$5:CO$204="x"))</f>
        <v>0</v>
      </c>
      <c r="CU257" s="117"/>
    </row>
    <row r="258" spans="1:99" ht="15">
      <c r="A258" s="140" t="s">
        <v>183</v>
      </c>
      <c r="B258" s="136">
        <f aca="true" t="shared" si="148" ref="B258:I258">SUMPRODUCT(($J$5:$J$204="ST LAWRENCE")*(B$5:B$204="x"))</f>
        <v>0</v>
      </c>
      <c r="C258" s="136">
        <f t="shared" si="148"/>
        <v>0</v>
      </c>
      <c r="D258" s="136">
        <f t="shared" si="148"/>
        <v>0</v>
      </c>
      <c r="E258" s="136">
        <f t="shared" si="148"/>
        <v>0</v>
      </c>
      <c r="F258" s="136">
        <f t="shared" si="148"/>
        <v>0</v>
      </c>
      <c r="G258" s="136">
        <f t="shared" si="148"/>
        <v>0</v>
      </c>
      <c r="H258" s="136">
        <f t="shared" si="148"/>
        <v>0</v>
      </c>
      <c r="I258" s="136">
        <f t="shared" si="148"/>
        <v>0</v>
      </c>
      <c r="J258" s="136">
        <f t="shared" si="7"/>
        <v>0</v>
      </c>
      <c r="K258" s="136">
        <f aca="true" t="shared" si="149" ref="K258:Q258">SUMPRODUCT(($J$5:$J$204="ST LAWRENCE")*(K$5:K$204="x"))</f>
        <v>0</v>
      </c>
      <c r="L258" s="136">
        <f t="shared" si="149"/>
        <v>0</v>
      </c>
      <c r="M258" s="136">
        <f t="shared" si="149"/>
        <v>0</v>
      </c>
      <c r="N258" s="136">
        <f t="shared" si="149"/>
        <v>0</v>
      </c>
      <c r="O258" s="136">
        <f t="shared" si="149"/>
        <v>0</v>
      </c>
      <c r="P258" s="136">
        <f t="shared" si="149"/>
        <v>0</v>
      </c>
      <c r="Q258" s="136">
        <f t="shared" si="149"/>
        <v>0</v>
      </c>
      <c r="R258" s="136"/>
      <c r="S258" s="136">
        <f>SUMPRODUCT(($J$5:$J$204="ST LAWRENCE")*(S$5:S$204="x"))</f>
        <v>0</v>
      </c>
      <c r="T258" s="136">
        <f>SUMPRODUCT(($J$5:$J$204="ST LAWRENCE")*(T$5:T$204="x"))</f>
        <v>0</v>
      </c>
      <c r="U258" s="136">
        <f>SUMPRODUCT(($J$5:$J$204="ST LAWRENCE")*(U$5:U$204="x"))</f>
        <v>0</v>
      </c>
      <c r="V258" s="136">
        <f>SUMPRODUCT(($J$5:$J$204="ST LAWRENCE")*(V$5:V$204="x"))</f>
        <v>0</v>
      </c>
      <c r="W258" s="136">
        <f>SUMPRODUCT(($J$5:$J$204="ST LAWRENCE")*(W$5:W$204="x"))</f>
        <v>0</v>
      </c>
      <c r="X258" s="136">
        <f>SUMIF($J$5:$J$204,"=ST LAWRENC",X$5:X$204)</f>
        <v>0</v>
      </c>
      <c r="Y258" s="136">
        <f>SUMPRODUCT(($J$5:$J$204="ST LAWRENCE")*(Y$5:Y$204="x"))</f>
        <v>0</v>
      </c>
      <c r="Z258" s="136">
        <f>SUMPRODUCT(($J$5:$J$204="ST LAWRENCE")*(Z$5:Z$204="x"))</f>
        <v>0</v>
      </c>
      <c r="AA258" s="136">
        <f>SUMPRODUCT(($J$5:$J$204="ST LAWRENCE")*(AA$5:AA$204="x"))</f>
        <v>0</v>
      </c>
      <c r="AB258" s="136">
        <f>SUMPRODUCT(($J$5:$J$204="ST LAWRENCE")*(AB$5:AB$204="x"))</f>
        <v>0</v>
      </c>
      <c r="AC258" s="136">
        <f aca="true" t="shared" si="150" ref="AC258:CN258">SUMPRODUCT(($J$5:$J$204="ST LAWRENCE")*(AC$5:AC$204="x"))</f>
        <v>0</v>
      </c>
      <c r="AD258" s="136">
        <f t="shared" si="150"/>
        <v>0</v>
      </c>
      <c r="AE258" s="136">
        <f t="shared" si="150"/>
        <v>0</v>
      </c>
      <c r="AF258" s="136">
        <f t="shared" si="150"/>
        <v>0</v>
      </c>
      <c r="AG258" s="136">
        <f t="shared" si="150"/>
        <v>0</v>
      </c>
      <c r="AH258" s="136">
        <f t="shared" si="150"/>
        <v>0</v>
      </c>
      <c r="AI258" s="136">
        <f t="shared" si="150"/>
        <v>0</v>
      </c>
      <c r="AJ258" s="136">
        <f t="shared" si="150"/>
        <v>0</v>
      </c>
      <c r="AK258" s="136">
        <f t="shared" si="150"/>
        <v>0</v>
      </c>
      <c r="AL258" s="136">
        <f t="shared" si="150"/>
        <v>0</v>
      </c>
      <c r="AM258" s="136">
        <f t="shared" si="150"/>
        <v>0</v>
      </c>
      <c r="AN258" s="136">
        <f t="shared" si="150"/>
        <v>0</v>
      </c>
      <c r="AO258" s="136">
        <f t="shared" si="150"/>
        <v>0</v>
      </c>
      <c r="AP258" s="136">
        <f t="shared" si="150"/>
        <v>0</v>
      </c>
      <c r="AQ258" s="136">
        <f t="shared" si="150"/>
        <v>0</v>
      </c>
      <c r="AR258" s="136">
        <f t="shared" si="150"/>
        <v>0</v>
      </c>
      <c r="AS258" s="136">
        <f t="shared" si="150"/>
        <v>0</v>
      </c>
      <c r="AT258" s="136">
        <f t="shared" si="150"/>
        <v>0</v>
      </c>
      <c r="AU258" s="136">
        <f t="shared" si="150"/>
        <v>0</v>
      </c>
      <c r="AV258" s="136">
        <f t="shared" si="150"/>
        <v>0</v>
      </c>
      <c r="AW258" s="136">
        <f t="shared" si="150"/>
        <v>0</v>
      </c>
      <c r="AX258" s="136">
        <f t="shared" si="150"/>
        <v>0</v>
      </c>
      <c r="AY258" s="136">
        <f t="shared" si="150"/>
        <v>0</v>
      </c>
      <c r="AZ258" s="136">
        <f t="shared" si="150"/>
        <v>0</v>
      </c>
      <c r="BA258" s="136">
        <f t="shared" si="150"/>
        <v>0</v>
      </c>
      <c r="BB258" s="136">
        <f t="shared" si="150"/>
        <v>0</v>
      </c>
      <c r="BC258" s="136">
        <f t="shared" si="150"/>
        <v>0</v>
      </c>
      <c r="BD258" s="136">
        <f t="shared" si="150"/>
        <v>0</v>
      </c>
      <c r="BE258" s="136">
        <f t="shared" si="150"/>
        <v>0</v>
      </c>
      <c r="BF258" s="136">
        <f t="shared" si="150"/>
        <v>0</v>
      </c>
      <c r="BG258" s="136">
        <f t="shared" si="150"/>
        <v>0</v>
      </c>
      <c r="BH258" s="136">
        <f t="shared" si="150"/>
        <v>0</v>
      </c>
      <c r="BI258" s="136">
        <f t="shared" si="150"/>
        <v>0</v>
      </c>
      <c r="BJ258" s="136">
        <f t="shared" si="150"/>
        <v>0</v>
      </c>
      <c r="BK258" s="136">
        <f t="shared" si="150"/>
        <v>0</v>
      </c>
      <c r="BL258" s="136">
        <f t="shared" si="150"/>
        <v>0</v>
      </c>
      <c r="BM258" s="136">
        <f t="shared" si="150"/>
        <v>0</v>
      </c>
      <c r="BN258" s="136">
        <f t="shared" si="150"/>
        <v>0</v>
      </c>
      <c r="BO258" s="136">
        <f t="shared" si="150"/>
        <v>0</v>
      </c>
      <c r="BP258" s="136">
        <f t="shared" si="150"/>
        <v>0</v>
      </c>
      <c r="BQ258" s="136">
        <f t="shared" si="150"/>
        <v>0</v>
      </c>
      <c r="BR258" s="136">
        <f t="shared" si="150"/>
        <v>0</v>
      </c>
      <c r="BS258" s="136">
        <f t="shared" si="150"/>
        <v>0</v>
      </c>
      <c r="BT258" s="136">
        <f t="shared" si="150"/>
        <v>0</v>
      </c>
      <c r="BU258" s="136">
        <f t="shared" si="150"/>
        <v>0</v>
      </c>
      <c r="BV258" s="136">
        <f t="shared" si="150"/>
        <v>0</v>
      </c>
      <c r="BW258" s="136">
        <f t="shared" si="150"/>
        <v>0</v>
      </c>
      <c r="BX258" s="136">
        <f t="shared" si="150"/>
        <v>0</v>
      </c>
      <c r="BY258" s="136">
        <f t="shared" si="150"/>
        <v>0</v>
      </c>
      <c r="BZ258" s="136">
        <f t="shared" si="150"/>
        <v>0</v>
      </c>
      <c r="CA258" s="136">
        <f t="shared" si="150"/>
        <v>0</v>
      </c>
      <c r="CB258" s="136">
        <f t="shared" si="150"/>
        <v>0</v>
      </c>
      <c r="CC258" s="136">
        <f t="shared" si="150"/>
        <v>0</v>
      </c>
      <c r="CD258" s="136">
        <f t="shared" si="150"/>
        <v>0</v>
      </c>
      <c r="CE258" s="136">
        <f t="shared" si="150"/>
        <v>0</v>
      </c>
      <c r="CF258" s="136">
        <f t="shared" si="150"/>
        <v>0</v>
      </c>
      <c r="CG258" s="136">
        <f t="shared" si="150"/>
        <v>0</v>
      </c>
      <c r="CH258" s="136">
        <f t="shared" si="150"/>
        <v>0</v>
      </c>
      <c r="CI258" s="136">
        <f t="shared" si="150"/>
        <v>0</v>
      </c>
      <c r="CJ258" s="136">
        <f t="shared" si="150"/>
        <v>0</v>
      </c>
      <c r="CK258" s="136">
        <f t="shared" si="150"/>
        <v>0</v>
      </c>
      <c r="CL258" s="136">
        <f t="shared" si="150"/>
        <v>0</v>
      </c>
      <c r="CM258" s="136">
        <f t="shared" si="150"/>
        <v>0</v>
      </c>
      <c r="CN258" s="136">
        <f t="shared" si="150"/>
        <v>0</v>
      </c>
      <c r="CO258" s="136">
        <f>SUMPRODUCT(($J$5:$J$204="ST LAWRENCE")*(CO$5:CO$204="x"))</f>
        <v>0</v>
      </c>
      <c r="CU258" s="117"/>
    </row>
    <row r="259" spans="1:99" ht="15">
      <c r="A259" s="140" t="s">
        <v>184</v>
      </c>
      <c r="B259" s="136">
        <f aca="true" t="shared" si="151" ref="B259:I259">SUMPRODUCT(($J$5:$J$204="STEUBEN")*(B$5:B$204="x"))</f>
        <v>0</v>
      </c>
      <c r="C259" s="136">
        <f t="shared" si="151"/>
        <v>0</v>
      </c>
      <c r="D259" s="136">
        <f t="shared" si="151"/>
        <v>0</v>
      </c>
      <c r="E259" s="136">
        <f t="shared" si="151"/>
        <v>0</v>
      </c>
      <c r="F259" s="136">
        <f t="shared" si="151"/>
        <v>0</v>
      </c>
      <c r="G259" s="136">
        <f t="shared" si="151"/>
        <v>0</v>
      </c>
      <c r="H259" s="136">
        <f t="shared" si="151"/>
        <v>0</v>
      </c>
      <c r="I259" s="136">
        <f t="shared" si="151"/>
        <v>0</v>
      </c>
      <c r="J259" s="136">
        <f t="shared" si="7"/>
        <v>0</v>
      </c>
      <c r="K259" s="136">
        <f aca="true" t="shared" si="152" ref="K259:Q259">SUMPRODUCT(($J$5:$J$204="STEUBEN")*(K$5:K$204="x"))</f>
        <v>0</v>
      </c>
      <c r="L259" s="136">
        <f t="shared" si="152"/>
        <v>0</v>
      </c>
      <c r="M259" s="136">
        <f t="shared" si="152"/>
        <v>0</v>
      </c>
      <c r="N259" s="136">
        <f t="shared" si="152"/>
        <v>0</v>
      </c>
      <c r="O259" s="136">
        <f t="shared" si="152"/>
        <v>0</v>
      </c>
      <c r="P259" s="136">
        <f t="shared" si="152"/>
        <v>0</v>
      </c>
      <c r="Q259" s="136">
        <f t="shared" si="152"/>
        <v>0</v>
      </c>
      <c r="R259" s="136"/>
      <c r="S259" s="136">
        <f>SUMPRODUCT(($J$5:$J$204="STEUBEN")*(S$5:S$204="x"))</f>
        <v>0</v>
      </c>
      <c r="T259" s="136">
        <f>SUMPRODUCT(($J$5:$J$204="STEUBEN")*(T$5:T$204="x"))</f>
        <v>0</v>
      </c>
      <c r="U259" s="136">
        <f>SUMPRODUCT(($J$5:$J$204="STEUBEN")*(U$5:U$204="x"))</f>
        <v>0</v>
      </c>
      <c r="V259" s="136">
        <f>SUMPRODUCT(($J$5:$J$204="STEUBEN")*(V$5:V$204="x"))</f>
        <v>0</v>
      </c>
      <c r="W259" s="136">
        <f>SUMPRODUCT(($J$5:$J$204="STEUBEN")*(W$5:W$204="x"))</f>
        <v>0</v>
      </c>
      <c r="X259" s="136">
        <f>SUMIF($J$5:$J$204,"=STEUBEN",X$5:X$204)</f>
        <v>0</v>
      </c>
      <c r="Y259" s="136">
        <f>SUMPRODUCT(($J$5:$J$204="STEUBEN")*(Y$5:Y$204="x"))</f>
        <v>0</v>
      </c>
      <c r="Z259" s="136">
        <f>SUMPRODUCT(($J$5:$J$204="STEUBEN")*(Z$5:Z$204="x"))</f>
        <v>0</v>
      </c>
      <c r="AA259" s="136">
        <f>SUMPRODUCT(($J$5:$J$204="STEUBEN")*(AA$5:AA$204="x"))</f>
        <v>0</v>
      </c>
      <c r="AB259" s="136">
        <f>SUMPRODUCT(($J$5:$J$204="STEUBEN")*(AB$5:AB$204="x"))</f>
        <v>0</v>
      </c>
      <c r="AC259" s="136">
        <f aca="true" t="shared" si="153" ref="AC259:CN259">SUMPRODUCT(($J$5:$J$204="STEUBEN")*(AC$5:AC$204="x"))</f>
        <v>0</v>
      </c>
      <c r="AD259" s="136">
        <f t="shared" si="153"/>
        <v>0</v>
      </c>
      <c r="AE259" s="136">
        <f t="shared" si="153"/>
        <v>0</v>
      </c>
      <c r="AF259" s="136">
        <f t="shared" si="153"/>
        <v>0</v>
      </c>
      <c r="AG259" s="136">
        <f t="shared" si="153"/>
        <v>0</v>
      </c>
      <c r="AH259" s="136">
        <f t="shared" si="153"/>
        <v>0</v>
      </c>
      <c r="AI259" s="136">
        <f t="shared" si="153"/>
        <v>0</v>
      </c>
      <c r="AJ259" s="136">
        <f t="shared" si="153"/>
        <v>0</v>
      </c>
      <c r="AK259" s="136">
        <f t="shared" si="153"/>
        <v>0</v>
      </c>
      <c r="AL259" s="136">
        <f t="shared" si="153"/>
        <v>0</v>
      </c>
      <c r="AM259" s="136">
        <f t="shared" si="153"/>
        <v>0</v>
      </c>
      <c r="AN259" s="136">
        <f t="shared" si="153"/>
        <v>0</v>
      </c>
      <c r="AO259" s="136">
        <f t="shared" si="153"/>
        <v>0</v>
      </c>
      <c r="AP259" s="136">
        <f t="shared" si="153"/>
        <v>0</v>
      </c>
      <c r="AQ259" s="136">
        <f t="shared" si="153"/>
        <v>0</v>
      </c>
      <c r="AR259" s="136">
        <f t="shared" si="153"/>
        <v>0</v>
      </c>
      <c r="AS259" s="136">
        <f t="shared" si="153"/>
        <v>0</v>
      </c>
      <c r="AT259" s="136">
        <f t="shared" si="153"/>
        <v>0</v>
      </c>
      <c r="AU259" s="136">
        <f t="shared" si="153"/>
        <v>0</v>
      </c>
      <c r="AV259" s="136">
        <f t="shared" si="153"/>
        <v>0</v>
      </c>
      <c r="AW259" s="136">
        <f t="shared" si="153"/>
        <v>0</v>
      </c>
      <c r="AX259" s="136">
        <f t="shared" si="153"/>
        <v>0</v>
      </c>
      <c r="AY259" s="136">
        <f t="shared" si="153"/>
        <v>0</v>
      </c>
      <c r="AZ259" s="136">
        <f t="shared" si="153"/>
        <v>0</v>
      </c>
      <c r="BA259" s="136">
        <f t="shared" si="153"/>
        <v>0</v>
      </c>
      <c r="BB259" s="136">
        <f t="shared" si="153"/>
        <v>0</v>
      </c>
      <c r="BC259" s="136">
        <f t="shared" si="153"/>
        <v>0</v>
      </c>
      <c r="BD259" s="136">
        <f t="shared" si="153"/>
        <v>0</v>
      </c>
      <c r="BE259" s="136">
        <f t="shared" si="153"/>
        <v>0</v>
      </c>
      <c r="BF259" s="136">
        <f t="shared" si="153"/>
        <v>0</v>
      </c>
      <c r="BG259" s="136">
        <f t="shared" si="153"/>
        <v>0</v>
      </c>
      <c r="BH259" s="136">
        <f t="shared" si="153"/>
        <v>0</v>
      </c>
      <c r="BI259" s="136">
        <f t="shared" si="153"/>
        <v>0</v>
      </c>
      <c r="BJ259" s="136">
        <f t="shared" si="153"/>
        <v>0</v>
      </c>
      <c r="BK259" s="136">
        <f t="shared" si="153"/>
        <v>0</v>
      </c>
      <c r="BL259" s="136">
        <f t="shared" si="153"/>
        <v>0</v>
      </c>
      <c r="BM259" s="136">
        <f t="shared" si="153"/>
        <v>0</v>
      </c>
      <c r="BN259" s="136">
        <f t="shared" si="153"/>
        <v>0</v>
      </c>
      <c r="BO259" s="136">
        <f t="shared" si="153"/>
        <v>0</v>
      </c>
      <c r="BP259" s="136">
        <f t="shared" si="153"/>
        <v>0</v>
      </c>
      <c r="BQ259" s="136">
        <f t="shared" si="153"/>
        <v>0</v>
      </c>
      <c r="BR259" s="136">
        <f t="shared" si="153"/>
        <v>0</v>
      </c>
      <c r="BS259" s="136">
        <f t="shared" si="153"/>
        <v>0</v>
      </c>
      <c r="BT259" s="136">
        <f t="shared" si="153"/>
        <v>0</v>
      </c>
      <c r="BU259" s="136">
        <f t="shared" si="153"/>
        <v>0</v>
      </c>
      <c r="BV259" s="136">
        <f t="shared" si="153"/>
        <v>0</v>
      </c>
      <c r="BW259" s="136">
        <f t="shared" si="153"/>
        <v>0</v>
      </c>
      <c r="BX259" s="136">
        <f t="shared" si="153"/>
        <v>0</v>
      </c>
      <c r="BY259" s="136">
        <f t="shared" si="153"/>
        <v>0</v>
      </c>
      <c r="BZ259" s="136">
        <f t="shared" si="153"/>
        <v>0</v>
      </c>
      <c r="CA259" s="136">
        <f t="shared" si="153"/>
        <v>0</v>
      </c>
      <c r="CB259" s="136">
        <f t="shared" si="153"/>
        <v>0</v>
      </c>
      <c r="CC259" s="136">
        <f t="shared" si="153"/>
        <v>0</v>
      </c>
      <c r="CD259" s="136">
        <f t="shared" si="153"/>
        <v>0</v>
      </c>
      <c r="CE259" s="136">
        <f t="shared" si="153"/>
        <v>0</v>
      </c>
      <c r="CF259" s="136">
        <f t="shared" si="153"/>
        <v>0</v>
      </c>
      <c r="CG259" s="136">
        <f t="shared" si="153"/>
        <v>0</v>
      </c>
      <c r="CH259" s="136">
        <f t="shared" si="153"/>
        <v>0</v>
      </c>
      <c r="CI259" s="136">
        <f t="shared" si="153"/>
        <v>0</v>
      </c>
      <c r="CJ259" s="136">
        <f t="shared" si="153"/>
        <v>0</v>
      </c>
      <c r="CK259" s="136">
        <f t="shared" si="153"/>
        <v>0</v>
      </c>
      <c r="CL259" s="136">
        <f t="shared" si="153"/>
        <v>0</v>
      </c>
      <c r="CM259" s="136">
        <f t="shared" si="153"/>
        <v>0</v>
      </c>
      <c r="CN259" s="136">
        <f t="shared" si="153"/>
        <v>0</v>
      </c>
      <c r="CO259" s="136">
        <f>SUMPRODUCT(($J$5:$J$204="STEUBEN")*(CO$5:CO$204="x"))</f>
        <v>0</v>
      </c>
      <c r="CU259" s="117"/>
    </row>
    <row r="260" spans="1:93" ht="15">
      <c r="A260" s="140" t="s">
        <v>185</v>
      </c>
      <c r="B260" s="136">
        <f aca="true" t="shared" si="154" ref="B260:I260">SUMPRODUCT(($J$5:$J$204="SUFFOLK")*(B$5:B$204="x"))</f>
        <v>0</v>
      </c>
      <c r="C260" s="136">
        <f t="shared" si="154"/>
        <v>0</v>
      </c>
      <c r="D260" s="136">
        <f t="shared" si="154"/>
        <v>0</v>
      </c>
      <c r="E260" s="136">
        <f t="shared" si="154"/>
        <v>0</v>
      </c>
      <c r="F260" s="136">
        <f t="shared" si="154"/>
        <v>0</v>
      </c>
      <c r="G260" s="136">
        <f t="shared" si="154"/>
        <v>0</v>
      </c>
      <c r="H260" s="136">
        <f t="shared" si="154"/>
        <v>0</v>
      </c>
      <c r="I260" s="136">
        <f t="shared" si="154"/>
        <v>0</v>
      </c>
      <c r="J260" s="136">
        <f t="shared" si="7"/>
        <v>0</v>
      </c>
      <c r="K260" s="136">
        <f aca="true" t="shared" si="155" ref="K260:Q260">SUMPRODUCT(($J$5:$J$204="SUFFOLK")*(K$5:K$204="x"))</f>
        <v>0</v>
      </c>
      <c r="L260" s="136">
        <f t="shared" si="155"/>
        <v>0</v>
      </c>
      <c r="M260" s="136">
        <f t="shared" si="155"/>
        <v>0</v>
      </c>
      <c r="N260" s="136">
        <f t="shared" si="155"/>
        <v>0</v>
      </c>
      <c r="O260" s="136">
        <f t="shared" si="155"/>
        <v>0</v>
      </c>
      <c r="P260" s="136">
        <f t="shared" si="155"/>
        <v>0</v>
      </c>
      <c r="Q260" s="136">
        <f t="shared" si="155"/>
        <v>0</v>
      </c>
      <c r="R260" s="136"/>
      <c r="S260" s="136">
        <f>SUMPRODUCT(($J$5:$J$204="SUFFOLK")*(S$5:S$204="x"))</f>
        <v>0</v>
      </c>
      <c r="T260" s="136">
        <f>SUMPRODUCT(($J$5:$J$204="SUFFOLK")*(T$5:T$204="x"))</f>
        <v>0</v>
      </c>
      <c r="U260" s="136">
        <f>SUMPRODUCT(($J$5:$J$204="SUFFOLK")*(U$5:U$204="x"))</f>
        <v>0</v>
      </c>
      <c r="V260" s="136">
        <f>SUMPRODUCT(($J$5:$J$204="SUFFOLK")*(V$5:V$204="x"))</f>
        <v>0</v>
      </c>
      <c r="W260" s="136">
        <f>SUMPRODUCT(($J$5:$J$204="SUFFOLK")*(W$5:W$204="x"))</f>
        <v>0</v>
      </c>
      <c r="X260" s="136">
        <f>SUMIF($J$5:$J$204,"=SUFFOLK",X$5:X$204)</f>
        <v>0</v>
      </c>
      <c r="Y260" s="136">
        <f>SUMPRODUCT(($J$5:$J$204="SUFFOLK")*(Y$5:Y$204="x"))</f>
        <v>0</v>
      </c>
      <c r="Z260" s="136">
        <f>SUMPRODUCT(($J$5:$J$204="SUFFOLK")*(Z$5:Z$204="x"))</f>
        <v>0</v>
      </c>
      <c r="AA260" s="136">
        <f>SUMPRODUCT(($J$5:$J$204="SUFFOLK")*(AA$5:AA$204="x"))</f>
        <v>0</v>
      </c>
      <c r="AB260" s="136">
        <f>SUMPRODUCT(($J$5:$J$204="SUFFOLK")*(AB$5:AB$204="x"))</f>
        <v>0</v>
      </c>
      <c r="AC260" s="136">
        <f aca="true" t="shared" si="156" ref="AC260:CN260">SUMPRODUCT(($J$5:$J$204="SUFFOLK")*(AC$5:AC$204="x"))</f>
        <v>0</v>
      </c>
      <c r="AD260" s="136">
        <f t="shared" si="156"/>
        <v>0</v>
      </c>
      <c r="AE260" s="136">
        <f t="shared" si="156"/>
        <v>0</v>
      </c>
      <c r="AF260" s="136">
        <f t="shared" si="156"/>
        <v>0</v>
      </c>
      <c r="AG260" s="136">
        <f t="shared" si="156"/>
        <v>0</v>
      </c>
      <c r="AH260" s="136">
        <f t="shared" si="156"/>
        <v>0</v>
      </c>
      <c r="AI260" s="136">
        <f t="shared" si="156"/>
        <v>0</v>
      </c>
      <c r="AJ260" s="136">
        <f t="shared" si="156"/>
        <v>0</v>
      </c>
      <c r="AK260" s="136">
        <f t="shared" si="156"/>
        <v>0</v>
      </c>
      <c r="AL260" s="136">
        <f t="shared" si="156"/>
        <v>0</v>
      </c>
      <c r="AM260" s="136">
        <f t="shared" si="156"/>
        <v>0</v>
      </c>
      <c r="AN260" s="136">
        <f t="shared" si="156"/>
        <v>0</v>
      </c>
      <c r="AO260" s="136">
        <f t="shared" si="156"/>
        <v>0</v>
      </c>
      <c r="AP260" s="136">
        <f t="shared" si="156"/>
        <v>0</v>
      </c>
      <c r="AQ260" s="136">
        <f t="shared" si="156"/>
        <v>0</v>
      </c>
      <c r="AR260" s="136">
        <f t="shared" si="156"/>
        <v>0</v>
      </c>
      <c r="AS260" s="136">
        <f t="shared" si="156"/>
        <v>0</v>
      </c>
      <c r="AT260" s="136">
        <f t="shared" si="156"/>
        <v>0</v>
      </c>
      <c r="AU260" s="136">
        <f t="shared" si="156"/>
        <v>0</v>
      </c>
      <c r="AV260" s="136">
        <f t="shared" si="156"/>
        <v>0</v>
      </c>
      <c r="AW260" s="136">
        <f t="shared" si="156"/>
        <v>0</v>
      </c>
      <c r="AX260" s="136">
        <f t="shared" si="156"/>
        <v>0</v>
      </c>
      <c r="AY260" s="136">
        <f t="shared" si="156"/>
        <v>0</v>
      </c>
      <c r="AZ260" s="136">
        <f t="shared" si="156"/>
        <v>0</v>
      </c>
      <c r="BA260" s="136">
        <f t="shared" si="156"/>
        <v>0</v>
      </c>
      <c r="BB260" s="136">
        <f t="shared" si="156"/>
        <v>0</v>
      </c>
      <c r="BC260" s="136">
        <f t="shared" si="156"/>
        <v>0</v>
      </c>
      <c r="BD260" s="136">
        <f t="shared" si="156"/>
        <v>0</v>
      </c>
      <c r="BE260" s="136">
        <f t="shared" si="156"/>
        <v>0</v>
      </c>
      <c r="BF260" s="136">
        <f t="shared" si="156"/>
        <v>0</v>
      </c>
      <c r="BG260" s="136">
        <f t="shared" si="156"/>
        <v>0</v>
      </c>
      <c r="BH260" s="136">
        <f t="shared" si="156"/>
        <v>0</v>
      </c>
      <c r="BI260" s="136">
        <f t="shared" si="156"/>
        <v>0</v>
      </c>
      <c r="BJ260" s="136">
        <f t="shared" si="156"/>
        <v>0</v>
      </c>
      <c r="BK260" s="136">
        <f t="shared" si="156"/>
        <v>0</v>
      </c>
      <c r="BL260" s="136">
        <f t="shared" si="156"/>
        <v>0</v>
      </c>
      <c r="BM260" s="136">
        <f t="shared" si="156"/>
        <v>0</v>
      </c>
      <c r="BN260" s="136">
        <f t="shared" si="156"/>
        <v>0</v>
      </c>
      <c r="BO260" s="136">
        <f t="shared" si="156"/>
        <v>0</v>
      </c>
      <c r="BP260" s="136">
        <f t="shared" si="156"/>
        <v>0</v>
      </c>
      <c r="BQ260" s="136">
        <f t="shared" si="156"/>
        <v>0</v>
      </c>
      <c r="BR260" s="136">
        <f t="shared" si="156"/>
        <v>0</v>
      </c>
      <c r="BS260" s="136">
        <f t="shared" si="156"/>
        <v>0</v>
      </c>
      <c r="BT260" s="136">
        <f t="shared" si="156"/>
        <v>0</v>
      </c>
      <c r="BU260" s="136">
        <f t="shared" si="156"/>
        <v>0</v>
      </c>
      <c r="BV260" s="136">
        <f t="shared" si="156"/>
        <v>0</v>
      </c>
      <c r="BW260" s="136">
        <f t="shared" si="156"/>
        <v>0</v>
      </c>
      <c r="BX260" s="136">
        <f t="shared" si="156"/>
        <v>0</v>
      </c>
      <c r="BY260" s="136">
        <f t="shared" si="156"/>
        <v>0</v>
      </c>
      <c r="BZ260" s="136">
        <f t="shared" si="156"/>
        <v>0</v>
      </c>
      <c r="CA260" s="136">
        <f t="shared" si="156"/>
        <v>0</v>
      </c>
      <c r="CB260" s="136">
        <f t="shared" si="156"/>
        <v>0</v>
      </c>
      <c r="CC260" s="136">
        <f t="shared" si="156"/>
        <v>0</v>
      </c>
      <c r="CD260" s="136">
        <f t="shared" si="156"/>
        <v>0</v>
      </c>
      <c r="CE260" s="136">
        <f t="shared" si="156"/>
        <v>0</v>
      </c>
      <c r="CF260" s="136">
        <f t="shared" si="156"/>
        <v>0</v>
      </c>
      <c r="CG260" s="136">
        <f t="shared" si="156"/>
        <v>0</v>
      </c>
      <c r="CH260" s="136">
        <f t="shared" si="156"/>
        <v>0</v>
      </c>
      <c r="CI260" s="136">
        <f t="shared" si="156"/>
        <v>0</v>
      </c>
      <c r="CJ260" s="136">
        <f t="shared" si="156"/>
        <v>0</v>
      </c>
      <c r="CK260" s="136">
        <f t="shared" si="156"/>
        <v>0</v>
      </c>
      <c r="CL260" s="136">
        <f t="shared" si="156"/>
        <v>0</v>
      </c>
      <c r="CM260" s="136">
        <f t="shared" si="156"/>
        <v>0</v>
      </c>
      <c r="CN260" s="136">
        <f t="shared" si="156"/>
        <v>0</v>
      </c>
      <c r="CO260" s="136">
        <f>SUMPRODUCT(($J$5:$J$204="SUFFOLK")*(CO$5:CO$204="x"))</f>
        <v>0</v>
      </c>
    </row>
    <row r="261" spans="1:93" ht="15">
      <c r="A261" s="140" t="s">
        <v>186</v>
      </c>
      <c r="B261" s="136">
        <f aca="true" t="shared" si="157" ref="B261:I261">SUMPRODUCT(($J$5:$J$204="SULLIVAN")*(B$5:B$204="x"))</f>
        <v>0</v>
      </c>
      <c r="C261" s="136">
        <f t="shared" si="157"/>
        <v>0</v>
      </c>
      <c r="D261" s="136">
        <f t="shared" si="157"/>
        <v>0</v>
      </c>
      <c r="E261" s="136">
        <f t="shared" si="157"/>
        <v>0</v>
      </c>
      <c r="F261" s="136">
        <f t="shared" si="157"/>
        <v>0</v>
      </c>
      <c r="G261" s="136">
        <f t="shared" si="157"/>
        <v>0</v>
      </c>
      <c r="H261" s="136">
        <f t="shared" si="157"/>
        <v>0</v>
      </c>
      <c r="I261" s="136">
        <f t="shared" si="157"/>
        <v>0</v>
      </c>
      <c r="J261" s="136">
        <f t="shared" si="7"/>
        <v>0</v>
      </c>
      <c r="K261" s="136">
        <f aca="true" t="shared" si="158" ref="K261:Q261">SUMPRODUCT(($J$5:$J$204="SULLIVAN")*(K$5:K$204="x"))</f>
        <v>0</v>
      </c>
      <c r="L261" s="136">
        <f t="shared" si="158"/>
        <v>0</v>
      </c>
      <c r="M261" s="136">
        <f t="shared" si="158"/>
        <v>0</v>
      </c>
      <c r="N261" s="136">
        <f t="shared" si="158"/>
        <v>0</v>
      </c>
      <c r="O261" s="136">
        <f t="shared" si="158"/>
        <v>0</v>
      </c>
      <c r="P261" s="136">
        <f t="shared" si="158"/>
        <v>0</v>
      </c>
      <c r="Q261" s="136">
        <f t="shared" si="158"/>
        <v>0</v>
      </c>
      <c r="R261" s="136"/>
      <c r="S261" s="136">
        <f>SUMPRODUCT(($J$5:$J$204="SULLIVAN")*(S$5:S$204="x"))</f>
        <v>0</v>
      </c>
      <c r="T261" s="136">
        <f>SUMPRODUCT(($J$5:$J$204="SULLIVAN")*(T$5:T$204="x"))</f>
        <v>0</v>
      </c>
      <c r="U261" s="136">
        <f>SUMPRODUCT(($J$5:$J$204="SULLIVAN")*(U$5:U$204="x"))</f>
        <v>0</v>
      </c>
      <c r="V261" s="136">
        <f>SUMPRODUCT(($J$5:$J$204="SULLIVAN")*(V$5:V$204="x"))</f>
        <v>0</v>
      </c>
      <c r="W261" s="136">
        <f>SUMPRODUCT(($J$5:$J$204="SULLIVAN")*(W$5:W$204="x"))</f>
        <v>0</v>
      </c>
      <c r="X261" s="136">
        <f>SUMIF($J$5:$J$204,"=SULLIVANY",X$5:X$204)</f>
        <v>0</v>
      </c>
      <c r="Y261" s="136">
        <f>SUMPRODUCT(($J$5:$J$204="SULLIVAN")*(Y$5:Y$204="x"))</f>
        <v>0</v>
      </c>
      <c r="Z261" s="136">
        <f>SUMPRODUCT(($J$5:$J$204="SULLIVAN")*(Z$5:Z$204="x"))</f>
        <v>0</v>
      </c>
      <c r="AA261" s="136">
        <f>SUMPRODUCT(($J$5:$J$204="SULLIVAN")*(AA$5:AA$204="x"))</f>
        <v>0</v>
      </c>
      <c r="AB261" s="136">
        <f>SUMPRODUCT(($J$5:$J$204="SULLIVAN")*(AB$5:AB$204="x"))</f>
        <v>0</v>
      </c>
      <c r="AC261" s="136">
        <f aca="true" t="shared" si="159" ref="AC261:CN261">SUMPRODUCT(($J$5:$J$204="SULLIVAN")*(AC$5:AC$204="x"))</f>
        <v>0</v>
      </c>
      <c r="AD261" s="136">
        <f t="shared" si="159"/>
        <v>0</v>
      </c>
      <c r="AE261" s="136">
        <f t="shared" si="159"/>
        <v>0</v>
      </c>
      <c r="AF261" s="136">
        <f t="shared" si="159"/>
        <v>0</v>
      </c>
      <c r="AG261" s="136">
        <f t="shared" si="159"/>
        <v>0</v>
      </c>
      <c r="AH261" s="136">
        <f t="shared" si="159"/>
        <v>0</v>
      </c>
      <c r="AI261" s="136">
        <f t="shared" si="159"/>
        <v>0</v>
      </c>
      <c r="AJ261" s="136">
        <f t="shared" si="159"/>
        <v>0</v>
      </c>
      <c r="AK261" s="136">
        <f t="shared" si="159"/>
        <v>0</v>
      </c>
      <c r="AL261" s="136">
        <f t="shared" si="159"/>
        <v>0</v>
      </c>
      <c r="AM261" s="136">
        <f t="shared" si="159"/>
        <v>0</v>
      </c>
      <c r="AN261" s="136">
        <f t="shared" si="159"/>
        <v>0</v>
      </c>
      <c r="AO261" s="136">
        <f t="shared" si="159"/>
        <v>0</v>
      </c>
      <c r="AP261" s="136">
        <f t="shared" si="159"/>
        <v>0</v>
      </c>
      <c r="AQ261" s="136">
        <f t="shared" si="159"/>
        <v>0</v>
      </c>
      <c r="AR261" s="136">
        <f t="shared" si="159"/>
        <v>0</v>
      </c>
      <c r="AS261" s="136">
        <f t="shared" si="159"/>
        <v>0</v>
      </c>
      <c r="AT261" s="136">
        <f t="shared" si="159"/>
        <v>0</v>
      </c>
      <c r="AU261" s="136">
        <f t="shared" si="159"/>
        <v>0</v>
      </c>
      <c r="AV261" s="136">
        <f t="shared" si="159"/>
        <v>0</v>
      </c>
      <c r="AW261" s="136">
        <f t="shared" si="159"/>
        <v>0</v>
      </c>
      <c r="AX261" s="136">
        <f t="shared" si="159"/>
        <v>0</v>
      </c>
      <c r="AY261" s="136">
        <f t="shared" si="159"/>
        <v>0</v>
      </c>
      <c r="AZ261" s="136">
        <f t="shared" si="159"/>
        <v>0</v>
      </c>
      <c r="BA261" s="136">
        <f t="shared" si="159"/>
        <v>0</v>
      </c>
      <c r="BB261" s="136">
        <f t="shared" si="159"/>
        <v>0</v>
      </c>
      <c r="BC261" s="136">
        <f t="shared" si="159"/>
        <v>0</v>
      </c>
      <c r="BD261" s="136">
        <f t="shared" si="159"/>
        <v>0</v>
      </c>
      <c r="BE261" s="136">
        <f t="shared" si="159"/>
        <v>0</v>
      </c>
      <c r="BF261" s="136">
        <f t="shared" si="159"/>
        <v>0</v>
      </c>
      <c r="BG261" s="136">
        <f t="shared" si="159"/>
        <v>0</v>
      </c>
      <c r="BH261" s="136">
        <f t="shared" si="159"/>
        <v>0</v>
      </c>
      <c r="BI261" s="136">
        <f t="shared" si="159"/>
        <v>0</v>
      </c>
      <c r="BJ261" s="136">
        <f t="shared" si="159"/>
        <v>0</v>
      </c>
      <c r="BK261" s="136">
        <f t="shared" si="159"/>
        <v>0</v>
      </c>
      <c r="BL261" s="136">
        <f t="shared" si="159"/>
        <v>0</v>
      </c>
      <c r="BM261" s="136">
        <f t="shared" si="159"/>
        <v>0</v>
      </c>
      <c r="BN261" s="136">
        <f t="shared" si="159"/>
        <v>0</v>
      </c>
      <c r="BO261" s="136">
        <f t="shared" si="159"/>
        <v>0</v>
      </c>
      <c r="BP261" s="136">
        <f t="shared" si="159"/>
        <v>0</v>
      </c>
      <c r="BQ261" s="136">
        <f t="shared" si="159"/>
        <v>0</v>
      </c>
      <c r="BR261" s="136">
        <f t="shared" si="159"/>
        <v>0</v>
      </c>
      <c r="BS261" s="136">
        <f t="shared" si="159"/>
        <v>0</v>
      </c>
      <c r="BT261" s="136">
        <f t="shared" si="159"/>
        <v>0</v>
      </c>
      <c r="BU261" s="136">
        <f t="shared" si="159"/>
        <v>0</v>
      </c>
      <c r="BV261" s="136">
        <f t="shared" si="159"/>
        <v>0</v>
      </c>
      <c r="BW261" s="136">
        <f t="shared" si="159"/>
        <v>0</v>
      </c>
      <c r="BX261" s="136">
        <f t="shared" si="159"/>
        <v>0</v>
      </c>
      <c r="BY261" s="136">
        <f t="shared" si="159"/>
        <v>0</v>
      </c>
      <c r="BZ261" s="136">
        <f t="shared" si="159"/>
        <v>0</v>
      </c>
      <c r="CA261" s="136">
        <f t="shared" si="159"/>
        <v>0</v>
      </c>
      <c r="CB261" s="136">
        <f t="shared" si="159"/>
        <v>0</v>
      </c>
      <c r="CC261" s="136">
        <f t="shared" si="159"/>
        <v>0</v>
      </c>
      <c r="CD261" s="136">
        <f t="shared" si="159"/>
        <v>0</v>
      </c>
      <c r="CE261" s="136">
        <f t="shared" si="159"/>
        <v>0</v>
      </c>
      <c r="CF261" s="136">
        <f t="shared" si="159"/>
        <v>0</v>
      </c>
      <c r="CG261" s="136">
        <f t="shared" si="159"/>
        <v>0</v>
      </c>
      <c r="CH261" s="136">
        <f t="shared" si="159"/>
        <v>0</v>
      </c>
      <c r="CI261" s="136">
        <f t="shared" si="159"/>
        <v>0</v>
      </c>
      <c r="CJ261" s="136">
        <f t="shared" si="159"/>
        <v>0</v>
      </c>
      <c r="CK261" s="136">
        <f t="shared" si="159"/>
        <v>0</v>
      </c>
      <c r="CL261" s="136">
        <f t="shared" si="159"/>
        <v>0</v>
      </c>
      <c r="CM261" s="136">
        <f t="shared" si="159"/>
        <v>0</v>
      </c>
      <c r="CN261" s="136">
        <f t="shared" si="159"/>
        <v>0</v>
      </c>
      <c r="CO261" s="136">
        <f>SUMPRODUCT(($J$5:$J$204="SULLIVAN")*(CO$5:CO$204="x"))</f>
        <v>0</v>
      </c>
    </row>
    <row r="262" spans="1:93" ht="15">
      <c r="A262" s="140" t="s">
        <v>187</v>
      </c>
      <c r="B262" s="136">
        <f aca="true" t="shared" si="160" ref="B262:I262">SUMPRODUCT(($J$5:$J$204="TIOGA")*(B$5:B$204="x"))</f>
        <v>0</v>
      </c>
      <c r="C262" s="136">
        <f t="shared" si="160"/>
        <v>0</v>
      </c>
      <c r="D262" s="136">
        <f t="shared" si="160"/>
        <v>0</v>
      </c>
      <c r="E262" s="136">
        <f t="shared" si="160"/>
        <v>0</v>
      </c>
      <c r="F262" s="136">
        <f t="shared" si="160"/>
        <v>0</v>
      </c>
      <c r="G262" s="136">
        <f t="shared" si="160"/>
        <v>0</v>
      </c>
      <c r="H262" s="136">
        <f t="shared" si="160"/>
        <v>0</v>
      </c>
      <c r="I262" s="136">
        <f t="shared" si="160"/>
        <v>0</v>
      </c>
      <c r="J262" s="136">
        <f t="shared" si="7"/>
        <v>0</v>
      </c>
      <c r="K262" s="136">
        <f aca="true" t="shared" si="161" ref="K262:Q262">SUMPRODUCT(($J$5:$J$204="TIOGA")*(K$5:K$204="x"))</f>
        <v>0</v>
      </c>
      <c r="L262" s="136">
        <f t="shared" si="161"/>
        <v>0</v>
      </c>
      <c r="M262" s="136">
        <f t="shared" si="161"/>
        <v>0</v>
      </c>
      <c r="N262" s="136">
        <f t="shared" si="161"/>
        <v>0</v>
      </c>
      <c r="O262" s="136">
        <f t="shared" si="161"/>
        <v>0</v>
      </c>
      <c r="P262" s="136">
        <f t="shared" si="161"/>
        <v>0</v>
      </c>
      <c r="Q262" s="136">
        <f t="shared" si="161"/>
        <v>0</v>
      </c>
      <c r="R262" s="136"/>
      <c r="S262" s="136">
        <f>SUMPRODUCT(($J$5:$J$204="TIOGA")*(S$5:S$204="x"))</f>
        <v>0</v>
      </c>
      <c r="T262" s="136">
        <f>SUMPRODUCT(($J$5:$J$204="TIOGA")*(T$5:T$204="x"))</f>
        <v>0</v>
      </c>
      <c r="U262" s="136">
        <f>SUMPRODUCT(($J$5:$J$204="TIOGA")*(U$5:U$204="x"))</f>
        <v>0</v>
      </c>
      <c r="V262" s="136">
        <f>SUMPRODUCT(($J$5:$J$204="TIOGA")*(V$5:V$204="x"))</f>
        <v>0</v>
      </c>
      <c r="W262" s="136">
        <f>SUMPRODUCT(($J$5:$J$204="TIOGA")*(W$5:W$204="x"))</f>
        <v>0</v>
      </c>
      <c r="X262" s="136">
        <f>SUMIF($J$5:$J$204,"=TIOGA",X$5:X$204)</f>
        <v>0</v>
      </c>
      <c r="Y262" s="136">
        <f>SUMPRODUCT(($J$5:$J$204="TIOGA")*(Y$5:Y$204="x"))</f>
        <v>0</v>
      </c>
      <c r="Z262" s="136">
        <f>SUMPRODUCT(($J$5:$J$204="TIOGA")*(Z$5:Z$204="x"))</f>
        <v>0</v>
      </c>
      <c r="AA262" s="136">
        <f>SUMPRODUCT(($J$5:$J$204="TIOGA")*(AA$5:AA$204="x"))</f>
        <v>0</v>
      </c>
      <c r="AB262" s="136">
        <f>SUMPRODUCT(($J$5:$J$204="TIOGA")*(AB$5:AB$204="x"))</f>
        <v>0</v>
      </c>
      <c r="AC262" s="136">
        <f aca="true" t="shared" si="162" ref="AC262:CN262">SUMPRODUCT(($J$5:$J$204="TIOGA")*(AC$5:AC$204="x"))</f>
        <v>0</v>
      </c>
      <c r="AD262" s="136">
        <f t="shared" si="162"/>
        <v>0</v>
      </c>
      <c r="AE262" s="136">
        <f t="shared" si="162"/>
        <v>0</v>
      </c>
      <c r="AF262" s="136">
        <f t="shared" si="162"/>
        <v>0</v>
      </c>
      <c r="AG262" s="136">
        <f t="shared" si="162"/>
        <v>0</v>
      </c>
      <c r="AH262" s="136">
        <f t="shared" si="162"/>
        <v>0</v>
      </c>
      <c r="AI262" s="136">
        <f t="shared" si="162"/>
        <v>0</v>
      </c>
      <c r="AJ262" s="136">
        <f t="shared" si="162"/>
        <v>0</v>
      </c>
      <c r="AK262" s="136">
        <f t="shared" si="162"/>
        <v>0</v>
      </c>
      <c r="AL262" s="136">
        <f t="shared" si="162"/>
        <v>0</v>
      </c>
      <c r="AM262" s="136">
        <f t="shared" si="162"/>
        <v>0</v>
      </c>
      <c r="AN262" s="136">
        <f t="shared" si="162"/>
        <v>0</v>
      </c>
      <c r="AO262" s="136">
        <f t="shared" si="162"/>
        <v>0</v>
      </c>
      <c r="AP262" s="136">
        <f t="shared" si="162"/>
        <v>0</v>
      </c>
      <c r="AQ262" s="136">
        <f t="shared" si="162"/>
        <v>0</v>
      </c>
      <c r="AR262" s="136">
        <f t="shared" si="162"/>
        <v>0</v>
      </c>
      <c r="AS262" s="136">
        <f t="shared" si="162"/>
        <v>0</v>
      </c>
      <c r="AT262" s="136">
        <f t="shared" si="162"/>
        <v>0</v>
      </c>
      <c r="AU262" s="136">
        <f t="shared" si="162"/>
        <v>0</v>
      </c>
      <c r="AV262" s="136">
        <f t="shared" si="162"/>
        <v>0</v>
      </c>
      <c r="AW262" s="136">
        <f t="shared" si="162"/>
        <v>0</v>
      </c>
      <c r="AX262" s="136">
        <f t="shared" si="162"/>
        <v>0</v>
      </c>
      <c r="AY262" s="136">
        <f t="shared" si="162"/>
        <v>0</v>
      </c>
      <c r="AZ262" s="136">
        <f t="shared" si="162"/>
        <v>0</v>
      </c>
      <c r="BA262" s="136">
        <f t="shared" si="162"/>
        <v>0</v>
      </c>
      <c r="BB262" s="136">
        <f t="shared" si="162"/>
        <v>0</v>
      </c>
      <c r="BC262" s="136">
        <f t="shared" si="162"/>
        <v>0</v>
      </c>
      <c r="BD262" s="136">
        <f t="shared" si="162"/>
        <v>0</v>
      </c>
      <c r="BE262" s="136">
        <f t="shared" si="162"/>
        <v>0</v>
      </c>
      <c r="BF262" s="136">
        <f t="shared" si="162"/>
        <v>0</v>
      </c>
      <c r="BG262" s="136">
        <f t="shared" si="162"/>
        <v>0</v>
      </c>
      <c r="BH262" s="136">
        <f t="shared" si="162"/>
        <v>0</v>
      </c>
      <c r="BI262" s="136">
        <f t="shared" si="162"/>
        <v>0</v>
      </c>
      <c r="BJ262" s="136">
        <f t="shared" si="162"/>
        <v>0</v>
      </c>
      <c r="BK262" s="136">
        <f t="shared" si="162"/>
        <v>0</v>
      </c>
      <c r="BL262" s="136">
        <f t="shared" si="162"/>
        <v>0</v>
      </c>
      <c r="BM262" s="136">
        <f t="shared" si="162"/>
        <v>0</v>
      </c>
      <c r="BN262" s="136">
        <f t="shared" si="162"/>
        <v>0</v>
      </c>
      <c r="BO262" s="136">
        <f t="shared" si="162"/>
        <v>0</v>
      </c>
      <c r="BP262" s="136">
        <f t="shared" si="162"/>
        <v>0</v>
      </c>
      <c r="BQ262" s="136">
        <f t="shared" si="162"/>
        <v>0</v>
      </c>
      <c r="BR262" s="136">
        <f t="shared" si="162"/>
        <v>0</v>
      </c>
      <c r="BS262" s="136">
        <f t="shared" si="162"/>
        <v>0</v>
      </c>
      <c r="BT262" s="136">
        <f t="shared" si="162"/>
        <v>0</v>
      </c>
      <c r="BU262" s="136">
        <f t="shared" si="162"/>
        <v>0</v>
      </c>
      <c r="BV262" s="136">
        <f t="shared" si="162"/>
        <v>0</v>
      </c>
      <c r="BW262" s="136">
        <f t="shared" si="162"/>
        <v>0</v>
      </c>
      <c r="BX262" s="136">
        <f t="shared" si="162"/>
        <v>0</v>
      </c>
      <c r="BY262" s="136">
        <f t="shared" si="162"/>
        <v>0</v>
      </c>
      <c r="BZ262" s="136">
        <f t="shared" si="162"/>
        <v>0</v>
      </c>
      <c r="CA262" s="136">
        <f t="shared" si="162"/>
        <v>0</v>
      </c>
      <c r="CB262" s="136">
        <f t="shared" si="162"/>
        <v>0</v>
      </c>
      <c r="CC262" s="136">
        <f t="shared" si="162"/>
        <v>0</v>
      </c>
      <c r="CD262" s="136">
        <f t="shared" si="162"/>
        <v>0</v>
      </c>
      <c r="CE262" s="136">
        <f t="shared" si="162"/>
        <v>0</v>
      </c>
      <c r="CF262" s="136">
        <f t="shared" si="162"/>
        <v>0</v>
      </c>
      <c r="CG262" s="136">
        <f t="shared" si="162"/>
        <v>0</v>
      </c>
      <c r="CH262" s="136">
        <f t="shared" si="162"/>
        <v>0</v>
      </c>
      <c r="CI262" s="136">
        <f t="shared" si="162"/>
        <v>0</v>
      </c>
      <c r="CJ262" s="136">
        <f t="shared" si="162"/>
        <v>0</v>
      </c>
      <c r="CK262" s="136">
        <f t="shared" si="162"/>
        <v>0</v>
      </c>
      <c r="CL262" s="136">
        <f t="shared" si="162"/>
        <v>0</v>
      </c>
      <c r="CM262" s="136">
        <f t="shared" si="162"/>
        <v>0</v>
      </c>
      <c r="CN262" s="136">
        <f t="shared" si="162"/>
        <v>0</v>
      </c>
      <c r="CO262" s="136">
        <f>SUMPRODUCT(($J$5:$J$204="TIOGA")*(CO$5:CO$204="x"))</f>
        <v>0</v>
      </c>
    </row>
    <row r="263" spans="1:93" ht="15">
      <c r="A263" s="140" t="s">
        <v>188</v>
      </c>
      <c r="B263" s="136">
        <f aca="true" t="shared" si="163" ref="B263:I263">SUMPRODUCT(($J$5:$J$204="TOMPKINS")*(B$5:B$204="x"))</f>
        <v>0</v>
      </c>
      <c r="C263" s="136">
        <f t="shared" si="163"/>
        <v>0</v>
      </c>
      <c r="D263" s="136">
        <f t="shared" si="163"/>
        <v>0</v>
      </c>
      <c r="E263" s="136">
        <f t="shared" si="163"/>
        <v>0</v>
      </c>
      <c r="F263" s="136">
        <f t="shared" si="163"/>
        <v>0</v>
      </c>
      <c r="G263" s="136">
        <f t="shared" si="163"/>
        <v>0</v>
      </c>
      <c r="H263" s="136">
        <f t="shared" si="163"/>
        <v>0</v>
      </c>
      <c r="I263" s="136">
        <f t="shared" si="163"/>
        <v>0</v>
      </c>
      <c r="J263" s="136">
        <f t="shared" si="7"/>
        <v>0</v>
      </c>
      <c r="K263" s="136">
        <f aca="true" t="shared" si="164" ref="K263:Q263">SUMPRODUCT(($J$5:$J$204="TOMPKINS")*(K$5:K$204="x"))</f>
        <v>0</v>
      </c>
      <c r="L263" s="136">
        <f t="shared" si="164"/>
        <v>0</v>
      </c>
      <c r="M263" s="136">
        <f t="shared" si="164"/>
        <v>0</v>
      </c>
      <c r="N263" s="136">
        <f t="shared" si="164"/>
        <v>0</v>
      </c>
      <c r="O263" s="136">
        <f t="shared" si="164"/>
        <v>0</v>
      </c>
      <c r="P263" s="136">
        <f t="shared" si="164"/>
        <v>0</v>
      </c>
      <c r="Q263" s="136">
        <f t="shared" si="164"/>
        <v>0</v>
      </c>
      <c r="R263" s="136"/>
      <c r="S263" s="136">
        <f>SUMPRODUCT(($J$5:$J$204="TOMPKINS")*(S$5:S$204="x"))</f>
        <v>0</v>
      </c>
      <c r="T263" s="136">
        <f>SUMPRODUCT(($J$5:$J$204="TOMPKINS")*(T$5:T$204="x"))</f>
        <v>0</v>
      </c>
      <c r="U263" s="136">
        <f>SUMPRODUCT(($J$5:$J$204="TOMPKINS")*(U$5:U$204="x"))</f>
        <v>0</v>
      </c>
      <c r="V263" s="136">
        <f>SUMPRODUCT(($J$5:$J$204="TOMPKINS")*(V$5:V$204="x"))</f>
        <v>0</v>
      </c>
      <c r="W263" s="136">
        <f>SUMPRODUCT(($J$5:$J$204="TOMPKINS")*(W$5:W$204="x"))</f>
        <v>0</v>
      </c>
      <c r="X263" s="136">
        <f>SUMIF($J$5:$J$204,"=TOMPKINSY",X$5:X$204)</f>
        <v>0</v>
      </c>
      <c r="Y263" s="136">
        <f>SUMPRODUCT(($J$5:$J$204="TOMPKINS")*(Y$5:Y$204="x"))</f>
        <v>0</v>
      </c>
      <c r="Z263" s="136">
        <f>SUMPRODUCT(($J$5:$J$204="TOMPKINS")*(Z$5:Z$204="x"))</f>
        <v>0</v>
      </c>
      <c r="AA263" s="136">
        <f>SUMPRODUCT(($J$5:$J$204="TOMPKINS")*(AA$5:AA$204="x"))</f>
        <v>0</v>
      </c>
      <c r="AB263" s="136">
        <f>SUMPRODUCT(($J$5:$J$204="TOMPKINS")*(AB$5:AB$204="x"))</f>
        <v>0</v>
      </c>
      <c r="AC263" s="136">
        <f aca="true" t="shared" si="165" ref="AC263:CN263">SUMPRODUCT(($J$5:$J$204="TOMPKINS")*(AC$5:AC$204="x"))</f>
        <v>0</v>
      </c>
      <c r="AD263" s="136">
        <f t="shared" si="165"/>
        <v>0</v>
      </c>
      <c r="AE263" s="136">
        <f t="shared" si="165"/>
        <v>0</v>
      </c>
      <c r="AF263" s="136">
        <f t="shared" si="165"/>
        <v>0</v>
      </c>
      <c r="AG263" s="136">
        <f t="shared" si="165"/>
        <v>0</v>
      </c>
      <c r="AH263" s="136">
        <f t="shared" si="165"/>
        <v>0</v>
      </c>
      <c r="AI263" s="136">
        <f t="shared" si="165"/>
        <v>0</v>
      </c>
      <c r="AJ263" s="136">
        <f t="shared" si="165"/>
        <v>0</v>
      </c>
      <c r="AK263" s="136">
        <f t="shared" si="165"/>
        <v>0</v>
      </c>
      <c r="AL263" s="136">
        <f t="shared" si="165"/>
        <v>0</v>
      </c>
      <c r="AM263" s="136">
        <f t="shared" si="165"/>
        <v>0</v>
      </c>
      <c r="AN263" s="136">
        <f t="shared" si="165"/>
        <v>0</v>
      </c>
      <c r="AO263" s="136">
        <f t="shared" si="165"/>
        <v>0</v>
      </c>
      <c r="AP263" s="136">
        <f t="shared" si="165"/>
        <v>0</v>
      </c>
      <c r="AQ263" s="136">
        <f t="shared" si="165"/>
        <v>0</v>
      </c>
      <c r="AR263" s="136">
        <f t="shared" si="165"/>
        <v>0</v>
      </c>
      <c r="AS263" s="136">
        <f t="shared" si="165"/>
        <v>0</v>
      </c>
      <c r="AT263" s="136">
        <f t="shared" si="165"/>
        <v>0</v>
      </c>
      <c r="AU263" s="136">
        <f t="shared" si="165"/>
        <v>0</v>
      </c>
      <c r="AV263" s="136">
        <f t="shared" si="165"/>
        <v>0</v>
      </c>
      <c r="AW263" s="136">
        <f t="shared" si="165"/>
        <v>0</v>
      </c>
      <c r="AX263" s="136">
        <f t="shared" si="165"/>
        <v>0</v>
      </c>
      <c r="AY263" s="136">
        <f t="shared" si="165"/>
        <v>0</v>
      </c>
      <c r="AZ263" s="136">
        <f t="shared" si="165"/>
        <v>0</v>
      </c>
      <c r="BA263" s="136">
        <f t="shared" si="165"/>
        <v>0</v>
      </c>
      <c r="BB263" s="136">
        <f t="shared" si="165"/>
        <v>0</v>
      </c>
      <c r="BC263" s="136">
        <f t="shared" si="165"/>
        <v>0</v>
      </c>
      <c r="BD263" s="136">
        <f t="shared" si="165"/>
        <v>0</v>
      </c>
      <c r="BE263" s="136">
        <f t="shared" si="165"/>
        <v>0</v>
      </c>
      <c r="BF263" s="136">
        <f t="shared" si="165"/>
        <v>0</v>
      </c>
      <c r="BG263" s="136">
        <f t="shared" si="165"/>
        <v>0</v>
      </c>
      <c r="BH263" s="136">
        <f t="shared" si="165"/>
        <v>0</v>
      </c>
      <c r="BI263" s="136">
        <f t="shared" si="165"/>
        <v>0</v>
      </c>
      <c r="BJ263" s="136">
        <f t="shared" si="165"/>
        <v>0</v>
      </c>
      <c r="BK263" s="136">
        <f t="shared" si="165"/>
        <v>0</v>
      </c>
      <c r="BL263" s="136">
        <f t="shared" si="165"/>
        <v>0</v>
      </c>
      <c r="BM263" s="136">
        <f t="shared" si="165"/>
        <v>0</v>
      </c>
      <c r="BN263" s="136">
        <f t="shared" si="165"/>
        <v>0</v>
      </c>
      <c r="BO263" s="136">
        <f t="shared" si="165"/>
        <v>0</v>
      </c>
      <c r="BP263" s="136">
        <f t="shared" si="165"/>
        <v>0</v>
      </c>
      <c r="BQ263" s="136">
        <f t="shared" si="165"/>
        <v>0</v>
      </c>
      <c r="BR263" s="136">
        <f t="shared" si="165"/>
        <v>0</v>
      </c>
      <c r="BS263" s="136">
        <f t="shared" si="165"/>
        <v>0</v>
      </c>
      <c r="BT263" s="136">
        <f t="shared" si="165"/>
        <v>0</v>
      </c>
      <c r="BU263" s="136">
        <f t="shared" si="165"/>
        <v>0</v>
      </c>
      <c r="BV263" s="136">
        <f t="shared" si="165"/>
        <v>0</v>
      </c>
      <c r="BW263" s="136">
        <f t="shared" si="165"/>
        <v>0</v>
      </c>
      <c r="BX263" s="136">
        <f t="shared" si="165"/>
        <v>0</v>
      </c>
      <c r="BY263" s="136">
        <f t="shared" si="165"/>
        <v>0</v>
      </c>
      <c r="BZ263" s="136">
        <f t="shared" si="165"/>
        <v>0</v>
      </c>
      <c r="CA263" s="136">
        <f t="shared" si="165"/>
        <v>0</v>
      </c>
      <c r="CB263" s="136">
        <f t="shared" si="165"/>
        <v>0</v>
      </c>
      <c r="CC263" s="136">
        <f t="shared" si="165"/>
        <v>0</v>
      </c>
      <c r="CD263" s="136">
        <f t="shared" si="165"/>
        <v>0</v>
      </c>
      <c r="CE263" s="136">
        <f t="shared" si="165"/>
        <v>0</v>
      </c>
      <c r="CF263" s="136">
        <f t="shared" si="165"/>
        <v>0</v>
      </c>
      <c r="CG263" s="136">
        <f t="shared" si="165"/>
        <v>0</v>
      </c>
      <c r="CH263" s="136">
        <f t="shared" si="165"/>
        <v>0</v>
      </c>
      <c r="CI263" s="136">
        <f t="shared" si="165"/>
        <v>0</v>
      </c>
      <c r="CJ263" s="136">
        <f t="shared" si="165"/>
        <v>0</v>
      </c>
      <c r="CK263" s="136">
        <f t="shared" si="165"/>
        <v>0</v>
      </c>
      <c r="CL263" s="136">
        <f t="shared" si="165"/>
        <v>0</v>
      </c>
      <c r="CM263" s="136">
        <f t="shared" si="165"/>
        <v>0</v>
      </c>
      <c r="CN263" s="136">
        <f t="shared" si="165"/>
        <v>0</v>
      </c>
      <c r="CO263" s="136">
        <f>SUMPRODUCT(($J$5:$J$204="TOMPKINS")*(CO$5:CO$204="x"))</f>
        <v>0</v>
      </c>
    </row>
    <row r="264" spans="1:93" ht="15">
      <c r="A264" s="140" t="s">
        <v>189</v>
      </c>
      <c r="B264" s="136">
        <f aca="true" t="shared" si="166" ref="B264:I264">SUMPRODUCT(($J$5:$J$204="ULSTER")*(B$5:B$204="x"))</f>
        <v>0</v>
      </c>
      <c r="C264" s="136">
        <f t="shared" si="166"/>
        <v>0</v>
      </c>
      <c r="D264" s="136">
        <f t="shared" si="166"/>
        <v>0</v>
      </c>
      <c r="E264" s="136">
        <f t="shared" si="166"/>
        <v>0</v>
      </c>
      <c r="F264" s="136">
        <f t="shared" si="166"/>
        <v>0</v>
      </c>
      <c r="G264" s="136">
        <f t="shared" si="166"/>
        <v>0</v>
      </c>
      <c r="H264" s="136">
        <f t="shared" si="166"/>
        <v>0</v>
      </c>
      <c r="I264" s="136">
        <f t="shared" si="166"/>
        <v>0</v>
      </c>
      <c r="J264" s="136">
        <f t="shared" si="7"/>
        <v>0</v>
      </c>
      <c r="K264" s="136">
        <f aca="true" t="shared" si="167" ref="K264:Q264">SUMPRODUCT(($J$5:$J$204="ULSTER")*(K$5:K$204="x"))</f>
        <v>0</v>
      </c>
      <c r="L264" s="136">
        <f t="shared" si="167"/>
        <v>0</v>
      </c>
      <c r="M264" s="136">
        <f t="shared" si="167"/>
        <v>0</v>
      </c>
      <c r="N264" s="136">
        <f t="shared" si="167"/>
        <v>0</v>
      </c>
      <c r="O264" s="136">
        <f t="shared" si="167"/>
        <v>0</v>
      </c>
      <c r="P264" s="136">
        <f t="shared" si="167"/>
        <v>0</v>
      </c>
      <c r="Q264" s="136">
        <f t="shared" si="167"/>
        <v>0</v>
      </c>
      <c r="R264" s="136"/>
      <c r="S264" s="136">
        <f>SUMPRODUCT(($J$5:$J$204="ULSTER")*(S$5:S$204="x"))</f>
        <v>0</v>
      </c>
      <c r="T264" s="136">
        <f>SUMPRODUCT(($J$5:$J$204="ULSTER")*(T$5:T$204="x"))</f>
        <v>0</v>
      </c>
      <c r="U264" s="136">
        <f>SUMPRODUCT(($J$5:$J$204="ULSTER")*(U$5:U$204="x"))</f>
        <v>0</v>
      </c>
      <c r="V264" s="136">
        <f>SUMPRODUCT(($J$5:$J$204="ULSTER")*(V$5:V$204="x"))</f>
        <v>0</v>
      </c>
      <c r="W264" s="136">
        <f>SUMPRODUCT(($J$5:$J$204="ULSTER")*(W$5:W$204="x"))</f>
        <v>0</v>
      </c>
      <c r="X264" s="136">
        <f>SUMIF($J$5:$J$204,"=ULSTER",X$5:X$204)</f>
        <v>0</v>
      </c>
      <c r="Y264" s="136">
        <f>SUMPRODUCT(($J$5:$J$204="ULSTER")*(Y$5:Y$204="x"))</f>
        <v>0</v>
      </c>
      <c r="Z264" s="136">
        <f>SUMPRODUCT(($J$5:$J$204="ULSTER")*(Z$5:Z$204="x"))</f>
        <v>0</v>
      </c>
      <c r="AA264" s="136">
        <f>SUMPRODUCT(($J$5:$J$204="ULSTER")*(AA$5:AA$204="x"))</f>
        <v>0</v>
      </c>
      <c r="AB264" s="136">
        <f>SUMPRODUCT(($J$5:$J$204="ULSTER")*(AB$5:AB$204="x"))</f>
        <v>0</v>
      </c>
      <c r="AC264" s="136">
        <f aca="true" t="shared" si="168" ref="AC264:CN264">SUMPRODUCT(($J$5:$J$204="ULSTER")*(AC$5:AC$204="x"))</f>
        <v>0</v>
      </c>
      <c r="AD264" s="136">
        <f t="shared" si="168"/>
        <v>0</v>
      </c>
      <c r="AE264" s="136">
        <f t="shared" si="168"/>
        <v>0</v>
      </c>
      <c r="AF264" s="136">
        <f t="shared" si="168"/>
        <v>0</v>
      </c>
      <c r="AG264" s="136">
        <f t="shared" si="168"/>
        <v>0</v>
      </c>
      <c r="AH264" s="136">
        <f t="shared" si="168"/>
        <v>0</v>
      </c>
      <c r="AI264" s="136">
        <f t="shared" si="168"/>
        <v>0</v>
      </c>
      <c r="AJ264" s="136">
        <f t="shared" si="168"/>
        <v>0</v>
      </c>
      <c r="AK264" s="136">
        <f t="shared" si="168"/>
        <v>0</v>
      </c>
      <c r="AL264" s="136">
        <f t="shared" si="168"/>
        <v>0</v>
      </c>
      <c r="AM264" s="136">
        <f t="shared" si="168"/>
        <v>0</v>
      </c>
      <c r="AN264" s="136">
        <f t="shared" si="168"/>
        <v>0</v>
      </c>
      <c r="AO264" s="136">
        <f t="shared" si="168"/>
        <v>0</v>
      </c>
      <c r="AP264" s="136">
        <f t="shared" si="168"/>
        <v>0</v>
      </c>
      <c r="AQ264" s="136">
        <f t="shared" si="168"/>
        <v>0</v>
      </c>
      <c r="AR264" s="136">
        <f t="shared" si="168"/>
        <v>0</v>
      </c>
      <c r="AS264" s="136">
        <f t="shared" si="168"/>
        <v>0</v>
      </c>
      <c r="AT264" s="136">
        <f t="shared" si="168"/>
        <v>0</v>
      </c>
      <c r="AU264" s="136">
        <f t="shared" si="168"/>
        <v>0</v>
      </c>
      <c r="AV264" s="136">
        <f t="shared" si="168"/>
        <v>0</v>
      </c>
      <c r="AW264" s="136">
        <f t="shared" si="168"/>
        <v>0</v>
      </c>
      <c r="AX264" s="136">
        <f t="shared" si="168"/>
        <v>0</v>
      </c>
      <c r="AY264" s="136">
        <f t="shared" si="168"/>
        <v>0</v>
      </c>
      <c r="AZ264" s="136">
        <f t="shared" si="168"/>
        <v>0</v>
      </c>
      <c r="BA264" s="136">
        <f t="shared" si="168"/>
        <v>0</v>
      </c>
      <c r="BB264" s="136">
        <f t="shared" si="168"/>
        <v>0</v>
      </c>
      <c r="BC264" s="136">
        <f t="shared" si="168"/>
        <v>0</v>
      </c>
      <c r="BD264" s="136">
        <f t="shared" si="168"/>
        <v>0</v>
      </c>
      <c r="BE264" s="136">
        <f t="shared" si="168"/>
        <v>0</v>
      </c>
      <c r="BF264" s="136">
        <f t="shared" si="168"/>
        <v>0</v>
      </c>
      <c r="BG264" s="136">
        <f t="shared" si="168"/>
        <v>0</v>
      </c>
      <c r="BH264" s="136">
        <f t="shared" si="168"/>
        <v>0</v>
      </c>
      <c r="BI264" s="136">
        <f t="shared" si="168"/>
        <v>0</v>
      </c>
      <c r="BJ264" s="136">
        <f t="shared" si="168"/>
        <v>0</v>
      </c>
      <c r="BK264" s="136">
        <f t="shared" si="168"/>
        <v>0</v>
      </c>
      <c r="BL264" s="136">
        <f t="shared" si="168"/>
        <v>0</v>
      </c>
      <c r="BM264" s="136">
        <f t="shared" si="168"/>
        <v>0</v>
      </c>
      <c r="BN264" s="136">
        <f t="shared" si="168"/>
        <v>0</v>
      </c>
      <c r="BO264" s="136">
        <f t="shared" si="168"/>
        <v>0</v>
      </c>
      <c r="BP264" s="136">
        <f t="shared" si="168"/>
        <v>0</v>
      </c>
      <c r="BQ264" s="136">
        <f t="shared" si="168"/>
        <v>0</v>
      </c>
      <c r="BR264" s="136">
        <f t="shared" si="168"/>
        <v>0</v>
      </c>
      <c r="BS264" s="136">
        <f t="shared" si="168"/>
        <v>0</v>
      </c>
      <c r="BT264" s="136">
        <f t="shared" si="168"/>
        <v>0</v>
      </c>
      <c r="BU264" s="136">
        <f t="shared" si="168"/>
        <v>0</v>
      </c>
      <c r="BV264" s="136">
        <f t="shared" si="168"/>
        <v>0</v>
      </c>
      <c r="BW264" s="136">
        <f t="shared" si="168"/>
        <v>0</v>
      </c>
      <c r="BX264" s="136">
        <f t="shared" si="168"/>
        <v>0</v>
      </c>
      <c r="BY264" s="136">
        <f t="shared" si="168"/>
        <v>0</v>
      </c>
      <c r="BZ264" s="136">
        <f t="shared" si="168"/>
        <v>0</v>
      </c>
      <c r="CA264" s="136">
        <f t="shared" si="168"/>
        <v>0</v>
      </c>
      <c r="CB264" s="136">
        <f t="shared" si="168"/>
        <v>0</v>
      </c>
      <c r="CC264" s="136">
        <f t="shared" si="168"/>
        <v>0</v>
      </c>
      <c r="CD264" s="136">
        <f t="shared" si="168"/>
        <v>0</v>
      </c>
      <c r="CE264" s="136">
        <f t="shared" si="168"/>
        <v>0</v>
      </c>
      <c r="CF264" s="136">
        <f t="shared" si="168"/>
        <v>0</v>
      </c>
      <c r="CG264" s="136">
        <f t="shared" si="168"/>
        <v>0</v>
      </c>
      <c r="CH264" s="136">
        <f t="shared" si="168"/>
        <v>0</v>
      </c>
      <c r="CI264" s="136">
        <f t="shared" si="168"/>
        <v>0</v>
      </c>
      <c r="CJ264" s="136">
        <f t="shared" si="168"/>
        <v>0</v>
      </c>
      <c r="CK264" s="136">
        <f t="shared" si="168"/>
        <v>0</v>
      </c>
      <c r="CL264" s="136">
        <f t="shared" si="168"/>
        <v>0</v>
      </c>
      <c r="CM264" s="136">
        <f t="shared" si="168"/>
        <v>0</v>
      </c>
      <c r="CN264" s="136">
        <f t="shared" si="168"/>
        <v>0</v>
      </c>
      <c r="CO264" s="136">
        <f>SUMPRODUCT(($J$5:$J$204="ULSTER")*(CO$5:CO$204="x"))</f>
        <v>0</v>
      </c>
    </row>
    <row r="265" spans="1:93" ht="15">
      <c r="A265" s="140" t="s">
        <v>190</v>
      </c>
      <c r="B265" s="136">
        <f aca="true" t="shared" si="169" ref="B265:I265">SUMPRODUCT(($J$5:$J$204="WARREN")*(B$5:B$204="x"))</f>
        <v>0</v>
      </c>
      <c r="C265" s="136">
        <f t="shared" si="169"/>
        <v>0</v>
      </c>
      <c r="D265" s="136">
        <f t="shared" si="169"/>
        <v>0</v>
      </c>
      <c r="E265" s="136">
        <f t="shared" si="169"/>
        <v>0</v>
      </c>
      <c r="F265" s="136">
        <f t="shared" si="169"/>
        <v>0</v>
      </c>
      <c r="G265" s="136">
        <f t="shared" si="169"/>
        <v>0</v>
      </c>
      <c r="H265" s="136">
        <f t="shared" si="169"/>
        <v>0</v>
      </c>
      <c r="I265" s="136">
        <f t="shared" si="169"/>
        <v>0</v>
      </c>
      <c r="J265" s="136">
        <f t="shared" si="7"/>
        <v>0</v>
      </c>
      <c r="K265" s="136">
        <f aca="true" t="shared" si="170" ref="K265:Q265">SUMPRODUCT(($J$5:$J$204="WARREN")*(K$5:K$204="x"))</f>
        <v>0</v>
      </c>
      <c r="L265" s="136">
        <f t="shared" si="170"/>
        <v>0</v>
      </c>
      <c r="M265" s="136">
        <f t="shared" si="170"/>
        <v>0</v>
      </c>
      <c r="N265" s="136">
        <f t="shared" si="170"/>
        <v>0</v>
      </c>
      <c r="O265" s="136">
        <f t="shared" si="170"/>
        <v>0</v>
      </c>
      <c r="P265" s="136">
        <f t="shared" si="170"/>
        <v>0</v>
      </c>
      <c r="Q265" s="136">
        <f t="shared" si="170"/>
        <v>0</v>
      </c>
      <c r="R265" s="136"/>
      <c r="S265" s="136">
        <f>SUMPRODUCT(($J$5:$J$204="WARREN")*(S$5:S$204="x"))</f>
        <v>0</v>
      </c>
      <c r="T265" s="136">
        <f>SUMPRODUCT(($J$5:$J$204="WARREN")*(T$5:T$204="x"))</f>
        <v>0</v>
      </c>
      <c r="U265" s="136">
        <f>SUMPRODUCT(($J$5:$J$204="WARREN")*(U$5:U$204="x"))</f>
        <v>0</v>
      </c>
      <c r="V265" s="136">
        <f>SUMPRODUCT(($J$5:$J$204="WARREN")*(V$5:V$204="x"))</f>
        <v>0</v>
      </c>
      <c r="W265" s="136">
        <f>SUMPRODUCT(($J$5:$J$204="WARREN")*(W$5:W$204="x"))</f>
        <v>0</v>
      </c>
      <c r="X265" s="136">
        <f>SUMIF($J$5:$J$204,"=WARREN",X$5:X$204)</f>
        <v>0</v>
      </c>
      <c r="Y265" s="136">
        <f>SUMPRODUCT(($J$5:$J$204="WARREN")*(Y$5:Y$204="x"))</f>
        <v>0</v>
      </c>
      <c r="Z265" s="136">
        <f>SUMPRODUCT(($J$5:$J$204="WARREN")*(Z$5:Z$204="x"))</f>
        <v>0</v>
      </c>
      <c r="AA265" s="136">
        <f>SUMPRODUCT(($J$5:$J$204="WARREN")*(AA$5:AA$204="x"))</f>
        <v>0</v>
      </c>
      <c r="AB265" s="136">
        <f>SUMPRODUCT(($J$5:$J$204="WARREN")*(AB$5:AB$204="x"))</f>
        <v>0</v>
      </c>
      <c r="AC265" s="136">
        <f aca="true" t="shared" si="171" ref="AC265:CN265">SUMPRODUCT(($J$5:$J$204="WARREN")*(AC$5:AC$204="x"))</f>
        <v>0</v>
      </c>
      <c r="AD265" s="136">
        <f t="shared" si="171"/>
        <v>0</v>
      </c>
      <c r="AE265" s="136">
        <f t="shared" si="171"/>
        <v>0</v>
      </c>
      <c r="AF265" s="136">
        <f t="shared" si="171"/>
        <v>0</v>
      </c>
      <c r="AG265" s="136">
        <f t="shared" si="171"/>
        <v>0</v>
      </c>
      <c r="AH265" s="136">
        <f t="shared" si="171"/>
        <v>0</v>
      </c>
      <c r="AI265" s="136">
        <f t="shared" si="171"/>
        <v>0</v>
      </c>
      <c r="AJ265" s="136">
        <f t="shared" si="171"/>
        <v>0</v>
      </c>
      <c r="AK265" s="136">
        <f t="shared" si="171"/>
        <v>0</v>
      </c>
      <c r="AL265" s="136">
        <f t="shared" si="171"/>
        <v>0</v>
      </c>
      <c r="AM265" s="136">
        <f t="shared" si="171"/>
        <v>0</v>
      </c>
      <c r="AN265" s="136">
        <f t="shared" si="171"/>
        <v>0</v>
      </c>
      <c r="AO265" s="136">
        <f t="shared" si="171"/>
        <v>0</v>
      </c>
      <c r="AP265" s="136">
        <f t="shared" si="171"/>
        <v>0</v>
      </c>
      <c r="AQ265" s="136">
        <f t="shared" si="171"/>
        <v>0</v>
      </c>
      <c r="AR265" s="136">
        <f t="shared" si="171"/>
        <v>0</v>
      </c>
      <c r="AS265" s="136">
        <f t="shared" si="171"/>
        <v>0</v>
      </c>
      <c r="AT265" s="136">
        <f t="shared" si="171"/>
        <v>0</v>
      </c>
      <c r="AU265" s="136">
        <f t="shared" si="171"/>
        <v>0</v>
      </c>
      <c r="AV265" s="136">
        <f t="shared" si="171"/>
        <v>0</v>
      </c>
      <c r="AW265" s="136">
        <f t="shared" si="171"/>
        <v>0</v>
      </c>
      <c r="AX265" s="136">
        <f t="shared" si="171"/>
        <v>0</v>
      </c>
      <c r="AY265" s="136">
        <f t="shared" si="171"/>
        <v>0</v>
      </c>
      <c r="AZ265" s="136">
        <f t="shared" si="171"/>
        <v>0</v>
      </c>
      <c r="BA265" s="136">
        <f t="shared" si="171"/>
        <v>0</v>
      </c>
      <c r="BB265" s="136">
        <f t="shared" si="171"/>
        <v>0</v>
      </c>
      <c r="BC265" s="136">
        <f t="shared" si="171"/>
        <v>0</v>
      </c>
      <c r="BD265" s="136">
        <f t="shared" si="171"/>
        <v>0</v>
      </c>
      <c r="BE265" s="136">
        <f t="shared" si="171"/>
        <v>0</v>
      </c>
      <c r="BF265" s="136">
        <f t="shared" si="171"/>
        <v>0</v>
      </c>
      <c r="BG265" s="136">
        <f t="shared" si="171"/>
        <v>0</v>
      </c>
      <c r="BH265" s="136">
        <f t="shared" si="171"/>
        <v>0</v>
      </c>
      <c r="BI265" s="136">
        <f t="shared" si="171"/>
        <v>0</v>
      </c>
      <c r="BJ265" s="136">
        <f t="shared" si="171"/>
        <v>0</v>
      </c>
      <c r="BK265" s="136">
        <f t="shared" si="171"/>
        <v>0</v>
      </c>
      <c r="BL265" s="136">
        <f t="shared" si="171"/>
        <v>0</v>
      </c>
      <c r="BM265" s="136">
        <f t="shared" si="171"/>
        <v>0</v>
      </c>
      <c r="BN265" s="136">
        <f t="shared" si="171"/>
        <v>0</v>
      </c>
      <c r="BO265" s="136">
        <f t="shared" si="171"/>
        <v>0</v>
      </c>
      <c r="BP265" s="136">
        <f t="shared" si="171"/>
        <v>0</v>
      </c>
      <c r="BQ265" s="136">
        <f t="shared" si="171"/>
        <v>0</v>
      </c>
      <c r="BR265" s="136">
        <f t="shared" si="171"/>
        <v>0</v>
      </c>
      <c r="BS265" s="136">
        <f t="shared" si="171"/>
        <v>0</v>
      </c>
      <c r="BT265" s="136">
        <f t="shared" si="171"/>
        <v>0</v>
      </c>
      <c r="BU265" s="136">
        <f t="shared" si="171"/>
        <v>0</v>
      </c>
      <c r="BV265" s="136">
        <f t="shared" si="171"/>
        <v>0</v>
      </c>
      <c r="BW265" s="136">
        <f t="shared" si="171"/>
        <v>0</v>
      </c>
      <c r="BX265" s="136">
        <f t="shared" si="171"/>
        <v>0</v>
      </c>
      <c r="BY265" s="136">
        <f t="shared" si="171"/>
        <v>0</v>
      </c>
      <c r="BZ265" s="136">
        <f t="shared" si="171"/>
        <v>0</v>
      </c>
      <c r="CA265" s="136">
        <f t="shared" si="171"/>
        <v>0</v>
      </c>
      <c r="CB265" s="136">
        <f t="shared" si="171"/>
        <v>0</v>
      </c>
      <c r="CC265" s="136">
        <f t="shared" si="171"/>
        <v>0</v>
      </c>
      <c r="CD265" s="136">
        <f t="shared" si="171"/>
        <v>0</v>
      </c>
      <c r="CE265" s="136">
        <f t="shared" si="171"/>
        <v>0</v>
      </c>
      <c r="CF265" s="136">
        <f t="shared" si="171"/>
        <v>0</v>
      </c>
      <c r="CG265" s="136">
        <f t="shared" si="171"/>
        <v>0</v>
      </c>
      <c r="CH265" s="136">
        <f t="shared" si="171"/>
        <v>0</v>
      </c>
      <c r="CI265" s="136">
        <f t="shared" si="171"/>
        <v>0</v>
      </c>
      <c r="CJ265" s="136">
        <f t="shared" si="171"/>
        <v>0</v>
      </c>
      <c r="CK265" s="136">
        <f t="shared" si="171"/>
        <v>0</v>
      </c>
      <c r="CL265" s="136">
        <f t="shared" si="171"/>
        <v>0</v>
      </c>
      <c r="CM265" s="136">
        <f t="shared" si="171"/>
        <v>0</v>
      </c>
      <c r="CN265" s="136">
        <f t="shared" si="171"/>
        <v>0</v>
      </c>
      <c r="CO265" s="136">
        <f>SUMPRODUCT(($J$5:$J$204="WARREN")*(CO$5:CO$204="x"))</f>
        <v>0</v>
      </c>
    </row>
    <row r="266" spans="1:93" ht="15">
      <c r="A266" s="140" t="s">
        <v>191</v>
      </c>
      <c r="B266" s="136">
        <f aca="true" t="shared" si="172" ref="B266:I266">SUMPRODUCT(($J$5:$J$204="WASHINGTON")*(B$5:B$204="x"))</f>
        <v>0</v>
      </c>
      <c r="C266" s="136">
        <f t="shared" si="172"/>
        <v>0</v>
      </c>
      <c r="D266" s="136">
        <f t="shared" si="172"/>
        <v>0</v>
      </c>
      <c r="E266" s="136">
        <f t="shared" si="172"/>
        <v>0</v>
      </c>
      <c r="F266" s="136">
        <f t="shared" si="172"/>
        <v>0</v>
      </c>
      <c r="G266" s="136">
        <f t="shared" si="172"/>
        <v>0</v>
      </c>
      <c r="H266" s="136">
        <f t="shared" si="172"/>
        <v>0</v>
      </c>
      <c r="I266" s="136">
        <f t="shared" si="172"/>
        <v>0</v>
      </c>
      <c r="J266" s="136">
        <f t="shared" si="7"/>
        <v>0</v>
      </c>
      <c r="K266" s="136">
        <f aca="true" t="shared" si="173" ref="K266:Q266">SUMPRODUCT(($J$5:$J$204="WASHINGTON")*(K$5:K$204="x"))</f>
        <v>0</v>
      </c>
      <c r="L266" s="136">
        <f t="shared" si="173"/>
        <v>0</v>
      </c>
      <c r="M266" s="136">
        <f t="shared" si="173"/>
        <v>0</v>
      </c>
      <c r="N266" s="136">
        <f t="shared" si="173"/>
        <v>0</v>
      </c>
      <c r="O266" s="136">
        <f t="shared" si="173"/>
        <v>0</v>
      </c>
      <c r="P266" s="136">
        <f t="shared" si="173"/>
        <v>0</v>
      </c>
      <c r="Q266" s="136">
        <f t="shared" si="173"/>
        <v>0</v>
      </c>
      <c r="R266" s="136"/>
      <c r="S266" s="136">
        <f>SUMPRODUCT(($J$5:$J$204="WASHINGTON")*(S$5:S$204="x"))</f>
        <v>0</v>
      </c>
      <c r="T266" s="136">
        <f>SUMPRODUCT(($J$5:$J$204="WASHINGTON")*(T$5:T$204="x"))</f>
        <v>0</v>
      </c>
      <c r="U266" s="136">
        <f>SUMPRODUCT(($J$5:$J$204="WASHINGTON")*(U$5:U$204="x"))</f>
        <v>0</v>
      </c>
      <c r="V266" s="136">
        <f>SUMPRODUCT(($J$5:$J$204="WASHINGTON")*(V$5:V$204="x"))</f>
        <v>0</v>
      </c>
      <c r="W266" s="136">
        <f>SUMPRODUCT(($J$5:$J$204="WASHINGTON")*(W$5:W$204="x"))</f>
        <v>0</v>
      </c>
      <c r="X266" s="136">
        <f>SUMIF($J$5:$J$204,"=WASHINGTON",X$5:X$204)</f>
        <v>0</v>
      </c>
      <c r="Y266" s="136">
        <f>SUMPRODUCT(($J$5:$J$204="WASHINGTON")*(Y$5:Y$204="x"))</f>
        <v>0</v>
      </c>
      <c r="Z266" s="136">
        <f>SUMPRODUCT(($J$5:$J$204="WASHINGTON")*(Z$5:Z$204="x"))</f>
        <v>0</v>
      </c>
      <c r="AA266" s="136">
        <f>SUMPRODUCT(($J$5:$J$204="WASHINGTON")*(AA$5:AA$204="x"))</f>
        <v>0</v>
      </c>
      <c r="AB266" s="136">
        <f>SUMPRODUCT(($J$5:$J$204="WASHINGTON")*(AB$5:AB$204="x"))</f>
        <v>0</v>
      </c>
      <c r="AC266" s="136">
        <f aca="true" t="shared" si="174" ref="AC266:CN266">SUMPRODUCT(($J$5:$J$204="WASHINGTON")*(AC$5:AC$204="x"))</f>
        <v>0</v>
      </c>
      <c r="AD266" s="136">
        <f t="shared" si="174"/>
        <v>0</v>
      </c>
      <c r="AE266" s="136">
        <f t="shared" si="174"/>
        <v>0</v>
      </c>
      <c r="AF266" s="136">
        <f t="shared" si="174"/>
        <v>0</v>
      </c>
      <c r="AG266" s="136">
        <f t="shared" si="174"/>
        <v>0</v>
      </c>
      <c r="AH266" s="136">
        <f t="shared" si="174"/>
        <v>0</v>
      </c>
      <c r="AI266" s="136">
        <f t="shared" si="174"/>
        <v>0</v>
      </c>
      <c r="AJ266" s="136">
        <f t="shared" si="174"/>
        <v>0</v>
      </c>
      <c r="AK266" s="136">
        <f t="shared" si="174"/>
        <v>0</v>
      </c>
      <c r="AL266" s="136">
        <f t="shared" si="174"/>
        <v>0</v>
      </c>
      <c r="AM266" s="136">
        <f t="shared" si="174"/>
        <v>0</v>
      </c>
      <c r="AN266" s="136">
        <f t="shared" si="174"/>
        <v>0</v>
      </c>
      <c r="AO266" s="136">
        <f t="shared" si="174"/>
        <v>0</v>
      </c>
      <c r="AP266" s="136">
        <f t="shared" si="174"/>
        <v>0</v>
      </c>
      <c r="AQ266" s="136">
        <f t="shared" si="174"/>
        <v>0</v>
      </c>
      <c r="AR266" s="136">
        <f t="shared" si="174"/>
        <v>0</v>
      </c>
      <c r="AS266" s="136">
        <f t="shared" si="174"/>
        <v>0</v>
      </c>
      <c r="AT266" s="136">
        <f t="shared" si="174"/>
        <v>0</v>
      </c>
      <c r="AU266" s="136">
        <f t="shared" si="174"/>
        <v>0</v>
      </c>
      <c r="AV266" s="136">
        <f t="shared" si="174"/>
        <v>0</v>
      </c>
      <c r="AW266" s="136">
        <f t="shared" si="174"/>
        <v>0</v>
      </c>
      <c r="AX266" s="136">
        <f t="shared" si="174"/>
        <v>0</v>
      </c>
      <c r="AY266" s="136">
        <f t="shared" si="174"/>
        <v>0</v>
      </c>
      <c r="AZ266" s="136">
        <f t="shared" si="174"/>
        <v>0</v>
      </c>
      <c r="BA266" s="136">
        <f t="shared" si="174"/>
        <v>0</v>
      </c>
      <c r="BB266" s="136">
        <f t="shared" si="174"/>
        <v>0</v>
      </c>
      <c r="BC266" s="136">
        <f t="shared" si="174"/>
        <v>0</v>
      </c>
      <c r="BD266" s="136">
        <f t="shared" si="174"/>
        <v>0</v>
      </c>
      <c r="BE266" s="136">
        <f t="shared" si="174"/>
        <v>0</v>
      </c>
      <c r="BF266" s="136">
        <f t="shared" si="174"/>
        <v>0</v>
      </c>
      <c r="BG266" s="136">
        <f t="shared" si="174"/>
        <v>0</v>
      </c>
      <c r="BH266" s="136">
        <f t="shared" si="174"/>
        <v>0</v>
      </c>
      <c r="BI266" s="136">
        <f t="shared" si="174"/>
        <v>0</v>
      </c>
      <c r="BJ266" s="136">
        <f t="shared" si="174"/>
        <v>0</v>
      </c>
      <c r="BK266" s="136">
        <f t="shared" si="174"/>
        <v>0</v>
      </c>
      <c r="BL266" s="136">
        <f t="shared" si="174"/>
        <v>0</v>
      </c>
      <c r="BM266" s="136">
        <f t="shared" si="174"/>
        <v>0</v>
      </c>
      <c r="BN266" s="136">
        <f t="shared" si="174"/>
        <v>0</v>
      </c>
      <c r="BO266" s="136">
        <f t="shared" si="174"/>
        <v>0</v>
      </c>
      <c r="BP266" s="136">
        <f t="shared" si="174"/>
        <v>0</v>
      </c>
      <c r="BQ266" s="136">
        <f t="shared" si="174"/>
        <v>0</v>
      </c>
      <c r="BR266" s="136">
        <f t="shared" si="174"/>
        <v>0</v>
      </c>
      <c r="BS266" s="136">
        <f t="shared" si="174"/>
        <v>0</v>
      </c>
      <c r="BT266" s="136">
        <f t="shared" si="174"/>
        <v>0</v>
      </c>
      <c r="BU266" s="136">
        <f t="shared" si="174"/>
        <v>0</v>
      </c>
      <c r="BV266" s="136">
        <f t="shared" si="174"/>
        <v>0</v>
      </c>
      <c r="BW266" s="136">
        <f t="shared" si="174"/>
        <v>0</v>
      </c>
      <c r="BX266" s="136">
        <f t="shared" si="174"/>
        <v>0</v>
      </c>
      <c r="BY266" s="136">
        <f t="shared" si="174"/>
        <v>0</v>
      </c>
      <c r="BZ266" s="136">
        <f t="shared" si="174"/>
        <v>0</v>
      </c>
      <c r="CA266" s="136">
        <f t="shared" si="174"/>
        <v>0</v>
      </c>
      <c r="CB266" s="136">
        <f t="shared" si="174"/>
        <v>0</v>
      </c>
      <c r="CC266" s="136">
        <f t="shared" si="174"/>
        <v>0</v>
      </c>
      <c r="CD266" s="136">
        <f t="shared" si="174"/>
        <v>0</v>
      </c>
      <c r="CE266" s="136">
        <f t="shared" si="174"/>
        <v>0</v>
      </c>
      <c r="CF266" s="136">
        <f t="shared" si="174"/>
        <v>0</v>
      </c>
      <c r="CG266" s="136">
        <f t="shared" si="174"/>
        <v>0</v>
      </c>
      <c r="CH266" s="136">
        <f t="shared" si="174"/>
        <v>0</v>
      </c>
      <c r="CI266" s="136">
        <f t="shared" si="174"/>
        <v>0</v>
      </c>
      <c r="CJ266" s="136">
        <f t="shared" si="174"/>
        <v>0</v>
      </c>
      <c r="CK266" s="136">
        <f t="shared" si="174"/>
        <v>0</v>
      </c>
      <c r="CL266" s="136">
        <f t="shared" si="174"/>
        <v>0</v>
      </c>
      <c r="CM266" s="136">
        <f t="shared" si="174"/>
        <v>0</v>
      </c>
      <c r="CN266" s="136">
        <f t="shared" si="174"/>
        <v>0</v>
      </c>
      <c r="CO266" s="136">
        <f>SUMPRODUCT(($J$5:$J$204="WASHINGTON")*(CO$5:CO$204="x"))</f>
        <v>0</v>
      </c>
    </row>
    <row r="267" spans="1:93" ht="15">
      <c r="A267" s="140" t="s">
        <v>192</v>
      </c>
      <c r="B267" s="136">
        <f aca="true" t="shared" si="175" ref="B267:I267">SUMPRODUCT(($J$5:$J$204="WAYNE")*(B$5:B$204="x"))</f>
        <v>0</v>
      </c>
      <c r="C267" s="136">
        <f t="shared" si="175"/>
        <v>0</v>
      </c>
      <c r="D267" s="136">
        <f t="shared" si="175"/>
        <v>0</v>
      </c>
      <c r="E267" s="136">
        <f t="shared" si="175"/>
        <v>0</v>
      </c>
      <c r="F267" s="136">
        <f t="shared" si="175"/>
        <v>0</v>
      </c>
      <c r="G267" s="136">
        <f t="shared" si="175"/>
        <v>0</v>
      </c>
      <c r="H267" s="136">
        <f t="shared" si="175"/>
        <v>0</v>
      </c>
      <c r="I267" s="136">
        <f t="shared" si="175"/>
        <v>0</v>
      </c>
      <c r="J267" s="136">
        <f t="shared" si="7"/>
        <v>0</v>
      </c>
      <c r="K267" s="136">
        <f aca="true" t="shared" si="176" ref="K267:Q267">SUMPRODUCT(($J$5:$J$204="WAYNE")*(K$5:K$204="x"))</f>
        <v>0</v>
      </c>
      <c r="L267" s="136">
        <f t="shared" si="176"/>
        <v>0</v>
      </c>
      <c r="M267" s="136">
        <f t="shared" si="176"/>
        <v>0</v>
      </c>
      <c r="N267" s="136">
        <f t="shared" si="176"/>
        <v>0</v>
      </c>
      <c r="O267" s="136">
        <f t="shared" si="176"/>
        <v>0</v>
      </c>
      <c r="P267" s="136">
        <f t="shared" si="176"/>
        <v>0</v>
      </c>
      <c r="Q267" s="136">
        <f t="shared" si="176"/>
        <v>0</v>
      </c>
      <c r="R267" s="136"/>
      <c r="S267" s="136">
        <f>SUMPRODUCT(($J$5:$J$204="WAYNE")*(S$5:S$204="x"))</f>
        <v>0</v>
      </c>
      <c r="T267" s="136">
        <f>SUMPRODUCT(($J$5:$J$204="WAYNE")*(T$5:T$204="x"))</f>
        <v>0</v>
      </c>
      <c r="U267" s="136">
        <f>SUMPRODUCT(($J$5:$J$204="WAYNE")*(U$5:U$204="x"))</f>
        <v>0</v>
      </c>
      <c r="V267" s="136">
        <f>SUMPRODUCT(($J$5:$J$204="WAYNE")*(V$5:V$204="x"))</f>
        <v>0</v>
      </c>
      <c r="W267" s="136">
        <f>SUMPRODUCT(($J$5:$J$204="WAYNE")*(W$5:W$204="x"))</f>
        <v>0</v>
      </c>
      <c r="X267" s="136">
        <f>SUMIF($J$5:$J$204,"=WAYNE",X$5:X$204)</f>
        <v>0</v>
      </c>
      <c r="Y267" s="136">
        <f>SUMPRODUCT(($J$5:$J$204="WAYNE")*(Y$5:Y$204="x"))</f>
        <v>0</v>
      </c>
      <c r="Z267" s="136">
        <f>SUMPRODUCT(($J$5:$J$204="WAYNE")*(Z$5:Z$204="x"))</f>
        <v>0</v>
      </c>
      <c r="AA267" s="136">
        <f>SUMPRODUCT(($J$5:$J$204="WAYNE")*(AA$5:AA$204="x"))</f>
        <v>0</v>
      </c>
      <c r="AB267" s="136">
        <f>SUMPRODUCT(($J$5:$J$204="WAYNE")*(AB$5:AB$204="x"))</f>
        <v>0</v>
      </c>
      <c r="AC267" s="136">
        <f aca="true" t="shared" si="177" ref="AC267:CN267">SUMPRODUCT(($J$5:$J$204="WAYNE")*(AC$5:AC$204="x"))</f>
        <v>0</v>
      </c>
      <c r="AD267" s="136">
        <f t="shared" si="177"/>
        <v>0</v>
      </c>
      <c r="AE267" s="136">
        <f t="shared" si="177"/>
        <v>0</v>
      </c>
      <c r="AF267" s="136">
        <f t="shared" si="177"/>
        <v>0</v>
      </c>
      <c r="AG267" s="136">
        <f t="shared" si="177"/>
        <v>0</v>
      </c>
      <c r="AH267" s="136">
        <f t="shared" si="177"/>
        <v>0</v>
      </c>
      <c r="AI267" s="136">
        <f t="shared" si="177"/>
        <v>0</v>
      </c>
      <c r="AJ267" s="136">
        <f t="shared" si="177"/>
        <v>0</v>
      </c>
      <c r="AK267" s="136">
        <f t="shared" si="177"/>
        <v>0</v>
      </c>
      <c r="AL267" s="136">
        <f t="shared" si="177"/>
        <v>0</v>
      </c>
      <c r="AM267" s="136">
        <f t="shared" si="177"/>
        <v>0</v>
      </c>
      <c r="AN267" s="136">
        <f t="shared" si="177"/>
        <v>0</v>
      </c>
      <c r="AO267" s="136">
        <f t="shared" si="177"/>
        <v>0</v>
      </c>
      <c r="AP267" s="136">
        <f t="shared" si="177"/>
        <v>0</v>
      </c>
      <c r="AQ267" s="136">
        <f t="shared" si="177"/>
        <v>0</v>
      </c>
      <c r="AR267" s="136">
        <f t="shared" si="177"/>
        <v>0</v>
      </c>
      <c r="AS267" s="136">
        <f t="shared" si="177"/>
        <v>0</v>
      </c>
      <c r="AT267" s="136">
        <f t="shared" si="177"/>
        <v>0</v>
      </c>
      <c r="AU267" s="136">
        <f t="shared" si="177"/>
        <v>0</v>
      </c>
      <c r="AV267" s="136">
        <f t="shared" si="177"/>
        <v>0</v>
      </c>
      <c r="AW267" s="136">
        <f t="shared" si="177"/>
        <v>0</v>
      </c>
      <c r="AX267" s="136">
        <f t="shared" si="177"/>
        <v>0</v>
      </c>
      <c r="AY267" s="136">
        <f t="shared" si="177"/>
        <v>0</v>
      </c>
      <c r="AZ267" s="136">
        <f t="shared" si="177"/>
        <v>0</v>
      </c>
      <c r="BA267" s="136">
        <f t="shared" si="177"/>
        <v>0</v>
      </c>
      <c r="BB267" s="136">
        <f t="shared" si="177"/>
        <v>0</v>
      </c>
      <c r="BC267" s="136">
        <f t="shared" si="177"/>
        <v>0</v>
      </c>
      <c r="BD267" s="136">
        <f t="shared" si="177"/>
        <v>0</v>
      </c>
      <c r="BE267" s="136">
        <f t="shared" si="177"/>
        <v>0</v>
      </c>
      <c r="BF267" s="136">
        <f t="shared" si="177"/>
        <v>0</v>
      </c>
      <c r="BG267" s="136">
        <f t="shared" si="177"/>
        <v>0</v>
      </c>
      <c r="BH267" s="136">
        <f t="shared" si="177"/>
        <v>0</v>
      </c>
      <c r="BI267" s="136">
        <f t="shared" si="177"/>
        <v>0</v>
      </c>
      <c r="BJ267" s="136">
        <f t="shared" si="177"/>
        <v>0</v>
      </c>
      <c r="BK267" s="136">
        <f t="shared" si="177"/>
        <v>0</v>
      </c>
      <c r="BL267" s="136">
        <f t="shared" si="177"/>
        <v>0</v>
      </c>
      <c r="BM267" s="136">
        <f t="shared" si="177"/>
        <v>0</v>
      </c>
      <c r="BN267" s="136">
        <f t="shared" si="177"/>
        <v>0</v>
      </c>
      <c r="BO267" s="136">
        <f t="shared" si="177"/>
        <v>0</v>
      </c>
      <c r="BP267" s="136">
        <f t="shared" si="177"/>
        <v>0</v>
      </c>
      <c r="BQ267" s="136">
        <f t="shared" si="177"/>
        <v>0</v>
      </c>
      <c r="BR267" s="136">
        <f t="shared" si="177"/>
        <v>0</v>
      </c>
      <c r="BS267" s="136">
        <f t="shared" si="177"/>
        <v>0</v>
      </c>
      <c r="BT267" s="136">
        <f t="shared" si="177"/>
        <v>0</v>
      </c>
      <c r="BU267" s="136">
        <f t="shared" si="177"/>
        <v>0</v>
      </c>
      <c r="BV267" s="136">
        <f t="shared" si="177"/>
        <v>0</v>
      </c>
      <c r="BW267" s="136">
        <f t="shared" si="177"/>
        <v>0</v>
      </c>
      <c r="BX267" s="136">
        <f t="shared" si="177"/>
        <v>0</v>
      </c>
      <c r="BY267" s="136">
        <f t="shared" si="177"/>
        <v>0</v>
      </c>
      <c r="BZ267" s="136">
        <f t="shared" si="177"/>
        <v>0</v>
      </c>
      <c r="CA267" s="136">
        <f t="shared" si="177"/>
        <v>0</v>
      </c>
      <c r="CB267" s="136">
        <f t="shared" si="177"/>
        <v>0</v>
      </c>
      <c r="CC267" s="136">
        <f t="shared" si="177"/>
        <v>0</v>
      </c>
      <c r="CD267" s="136">
        <f t="shared" si="177"/>
        <v>0</v>
      </c>
      <c r="CE267" s="136">
        <f t="shared" si="177"/>
        <v>0</v>
      </c>
      <c r="CF267" s="136">
        <f t="shared" si="177"/>
        <v>0</v>
      </c>
      <c r="CG267" s="136">
        <f t="shared" si="177"/>
        <v>0</v>
      </c>
      <c r="CH267" s="136">
        <f t="shared" si="177"/>
        <v>0</v>
      </c>
      <c r="CI267" s="136">
        <f t="shared" si="177"/>
        <v>0</v>
      </c>
      <c r="CJ267" s="136">
        <f t="shared" si="177"/>
        <v>0</v>
      </c>
      <c r="CK267" s="136">
        <f t="shared" si="177"/>
        <v>0</v>
      </c>
      <c r="CL267" s="136">
        <f t="shared" si="177"/>
        <v>0</v>
      </c>
      <c r="CM267" s="136">
        <f t="shared" si="177"/>
        <v>0</v>
      </c>
      <c r="CN267" s="136">
        <f t="shared" si="177"/>
        <v>0</v>
      </c>
      <c r="CO267" s="136">
        <f>SUMPRODUCT(($J$5:$J$204="WAYNE")*(CO$5:CO$204="x"))</f>
        <v>0</v>
      </c>
    </row>
    <row r="268" spans="1:93" ht="15">
      <c r="A268" s="140" t="s">
        <v>193</v>
      </c>
      <c r="B268" s="136">
        <f aca="true" t="shared" si="178" ref="B268:I268">SUMPRODUCT(($J$5:$J$204="WESTCHESTER")*(B$5:B$204="x"))</f>
        <v>0</v>
      </c>
      <c r="C268" s="136">
        <f t="shared" si="178"/>
        <v>0</v>
      </c>
      <c r="D268" s="136">
        <f t="shared" si="178"/>
        <v>0</v>
      </c>
      <c r="E268" s="136">
        <f t="shared" si="178"/>
        <v>0</v>
      </c>
      <c r="F268" s="136">
        <f t="shared" si="178"/>
        <v>0</v>
      </c>
      <c r="G268" s="136">
        <f t="shared" si="178"/>
        <v>0</v>
      </c>
      <c r="H268" s="136">
        <f t="shared" si="178"/>
        <v>0</v>
      </c>
      <c r="I268" s="136">
        <f t="shared" si="178"/>
        <v>0</v>
      </c>
      <c r="J268" s="136">
        <f t="shared" si="7"/>
        <v>0</v>
      </c>
      <c r="K268" s="136">
        <f aca="true" t="shared" si="179" ref="K268:Q268">SUMPRODUCT(($J$5:$J$204="WESTCHESTER")*(K$5:K$204="x"))</f>
        <v>0</v>
      </c>
      <c r="L268" s="136">
        <f t="shared" si="179"/>
        <v>0</v>
      </c>
      <c r="M268" s="136">
        <f t="shared" si="179"/>
        <v>0</v>
      </c>
      <c r="N268" s="136">
        <f t="shared" si="179"/>
        <v>0</v>
      </c>
      <c r="O268" s="136">
        <f t="shared" si="179"/>
        <v>0</v>
      </c>
      <c r="P268" s="136">
        <f t="shared" si="179"/>
        <v>0</v>
      </c>
      <c r="Q268" s="136">
        <f t="shared" si="179"/>
        <v>0</v>
      </c>
      <c r="R268" s="136"/>
      <c r="S268" s="136">
        <f>SUMPRODUCT(($J$5:$J$204="WESTCHESTER")*(S$5:S$204="x"))</f>
        <v>0</v>
      </c>
      <c r="T268" s="136">
        <f>SUMPRODUCT(($J$5:$J$204="WESTCHESTER")*(T$5:T$204="x"))</f>
        <v>0</v>
      </c>
      <c r="U268" s="136">
        <f>SUMPRODUCT(($J$5:$J$204="WESTCHESTER")*(U$5:U$204="x"))</f>
        <v>0</v>
      </c>
      <c r="V268" s="136">
        <f>SUMPRODUCT(($J$5:$J$204="WESTCHESTER")*(V$5:V$204="x"))</f>
        <v>0</v>
      </c>
      <c r="W268" s="136">
        <f>SUMPRODUCT(($J$5:$J$204="WESTCHESTER")*(W$5:W$204="x"))</f>
        <v>0</v>
      </c>
      <c r="X268" s="136">
        <f>SUMIF($J$5:$J$204,"=WESTCHESTER",X$5:X$204)</f>
        <v>0</v>
      </c>
      <c r="Y268" s="136">
        <f>SUMPRODUCT(($J$5:$J$204="WESTCHESTER")*(Y$5:Y$204="x"))</f>
        <v>0</v>
      </c>
      <c r="Z268" s="136">
        <f>SUMPRODUCT(($J$5:$J$204="WESTCHESTER")*(Z$5:Z$204="x"))</f>
        <v>0</v>
      </c>
      <c r="AA268" s="136">
        <f>SUMPRODUCT(($J$5:$J$204="WESTCHESTER")*(AA$5:AA$204="x"))</f>
        <v>0</v>
      </c>
      <c r="AB268" s="136">
        <f>SUMPRODUCT(($J$5:$J$204="WESTCHESTER")*(AB$5:AB$204="x"))</f>
        <v>0</v>
      </c>
      <c r="AC268" s="136">
        <f aca="true" t="shared" si="180" ref="AC268:CN268">SUMPRODUCT(($J$5:$J$204="WESTCHESTER")*(AC$5:AC$204="x"))</f>
        <v>0</v>
      </c>
      <c r="AD268" s="136">
        <f t="shared" si="180"/>
        <v>0</v>
      </c>
      <c r="AE268" s="136">
        <f t="shared" si="180"/>
        <v>0</v>
      </c>
      <c r="AF268" s="136">
        <f t="shared" si="180"/>
        <v>0</v>
      </c>
      <c r="AG268" s="136">
        <f t="shared" si="180"/>
        <v>0</v>
      </c>
      <c r="AH268" s="136">
        <f t="shared" si="180"/>
        <v>0</v>
      </c>
      <c r="AI268" s="136">
        <f t="shared" si="180"/>
        <v>0</v>
      </c>
      <c r="AJ268" s="136">
        <f t="shared" si="180"/>
        <v>0</v>
      </c>
      <c r="AK268" s="136">
        <f t="shared" si="180"/>
        <v>0</v>
      </c>
      <c r="AL268" s="136">
        <f t="shared" si="180"/>
        <v>0</v>
      </c>
      <c r="AM268" s="136">
        <f t="shared" si="180"/>
        <v>0</v>
      </c>
      <c r="AN268" s="136">
        <f t="shared" si="180"/>
        <v>0</v>
      </c>
      <c r="AO268" s="136">
        <f t="shared" si="180"/>
        <v>0</v>
      </c>
      <c r="AP268" s="136">
        <f t="shared" si="180"/>
        <v>0</v>
      </c>
      <c r="AQ268" s="136">
        <f t="shared" si="180"/>
        <v>0</v>
      </c>
      <c r="AR268" s="136">
        <f t="shared" si="180"/>
        <v>0</v>
      </c>
      <c r="AS268" s="136">
        <f t="shared" si="180"/>
        <v>0</v>
      </c>
      <c r="AT268" s="136">
        <f t="shared" si="180"/>
        <v>0</v>
      </c>
      <c r="AU268" s="136">
        <f t="shared" si="180"/>
        <v>0</v>
      </c>
      <c r="AV268" s="136">
        <f t="shared" si="180"/>
        <v>0</v>
      </c>
      <c r="AW268" s="136">
        <f t="shared" si="180"/>
        <v>0</v>
      </c>
      <c r="AX268" s="136">
        <f t="shared" si="180"/>
        <v>0</v>
      </c>
      <c r="AY268" s="136">
        <f t="shared" si="180"/>
        <v>0</v>
      </c>
      <c r="AZ268" s="136">
        <f t="shared" si="180"/>
        <v>0</v>
      </c>
      <c r="BA268" s="136">
        <f t="shared" si="180"/>
        <v>0</v>
      </c>
      <c r="BB268" s="136">
        <f t="shared" si="180"/>
        <v>0</v>
      </c>
      <c r="BC268" s="136">
        <f t="shared" si="180"/>
        <v>0</v>
      </c>
      <c r="BD268" s="136">
        <f t="shared" si="180"/>
        <v>0</v>
      </c>
      <c r="BE268" s="136">
        <f t="shared" si="180"/>
        <v>0</v>
      </c>
      <c r="BF268" s="136">
        <f t="shared" si="180"/>
        <v>0</v>
      </c>
      <c r="BG268" s="136">
        <f t="shared" si="180"/>
        <v>0</v>
      </c>
      <c r="BH268" s="136">
        <f t="shared" si="180"/>
        <v>0</v>
      </c>
      <c r="BI268" s="136">
        <f t="shared" si="180"/>
        <v>0</v>
      </c>
      <c r="BJ268" s="136">
        <f t="shared" si="180"/>
        <v>0</v>
      </c>
      <c r="BK268" s="136">
        <f t="shared" si="180"/>
        <v>0</v>
      </c>
      <c r="BL268" s="136">
        <f t="shared" si="180"/>
        <v>0</v>
      </c>
      <c r="BM268" s="136">
        <f t="shared" si="180"/>
        <v>0</v>
      </c>
      <c r="BN268" s="136">
        <f t="shared" si="180"/>
        <v>0</v>
      </c>
      <c r="BO268" s="136">
        <f t="shared" si="180"/>
        <v>0</v>
      </c>
      <c r="BP268" s="136">
        <f t="shared" si="180"/>
        <v>0</v>
      </c>
      <c r="BQ268" s="136">
        <f t="shared" si="180"/>
        <v>0</v>
      </c>
      <c r="BR268" s="136">
        <f t="shared" si="180"/>
        <v>0</v>
      </c>
      <c r="BS268" s="136">
        <f t="shared" si="180"/>
        <v>0</v>
      </c>
      <c r="BT268" s="136">
        <f t="shared" si="180"/>
        <v>0</v>
      </c>
      <c r="BU268" s="136">
        <f t="shared" si="180"/>
        <v>0</v>
      </c>
      <c r="BV268" s="136">
        <f t="shared" si="180"/>
        <v>0</v>
      </c>
      <c r="BW268" s="136">
        <f t="shared" si="180"/>
        <v>0</v>
      </c>
      <c r="BX268" s="136">
        <f t="shared" si="180"/>
        <v>0</v>
      </c>
      <c r="BY268" s="136">
        <f t="shared" si="180"/>
        <v>0</v>
      </c>
      <c r="BZ268" s="136">
        <f t="shared" si="180"/>
        <v>0</v>
      </c>
      <c r="CA268" s="136">
        <f t="shared" si="180"/>
        <v>0</v>
      </c>
      <c r="CB268" s="136">
        <f t="shared" si="180"/>
        <v>0</v>
      </c>
      <c r="CC268" s="136">
        <f t="shared" si="180"/>
        <v>0</v>
      </c>
      <c r="CD268" s="136">
        <f t="shared" si="180"/>
        <v>0</v>
      </c>
      <c r="CE268" s="136">
        <f t="shared" si="180"/>
        <v>0</v>
      </c>
      <c r="CF268" s="136">
        <f t="shared" si="180"/>
        <v>0</v>
      </c>
      <c r="CG268" s="136">
        <f t="shared" si="180"/>
        <v>0</v>
      </c>
      <c r="CH268" s="136">
        <f t="shared" si="180"/>
        <v>0</v>
      </c>
      <c r="CI268" s="136">
        <f t="shared" si="180"/>
        <v>0</v>
      </c>
      <c r="CJ268" s="136">
        <f t="shared" si="180"/>
        <v>0</v>
      </c>
      <c r="CK268" s="136">
        <f t="shared" si="180"/>
        <v>0</v>
      </c>
      <c r="CL268" s="136">
        <f t="shared" si="180"/>
        <v>0</v>
      </c>
      <c r="CM268" s="136">
        <f t="shared" si="180"/>
        <v>0</v>
      </c>
      <c r="CN268" s="136">
        <f t="shared" si="180"/>
        <v>0</v>
      </c>
      <c r="CO268" s="136">
        <f>SUMPRODUCT(($J$5:$J$204="WESTCHESTER")*(CO$5:CO$204="x"))</f>
        <v>0</v>
      </c>
    </row>
    <row r="269" spans="1:93" ht="15">
      <c r="A269" s="140" t="s">
        <v>194</v>
      </c>
      <c r="B269" s="136">
        <f aca="true" t="shared" si="181" ref="B269:I269">SUMPRODUCT(($J$5:$J$204="WYOMING")*(B$5:B$204="x"))</f>
        <v>0</v>
      </c>
      <c r="C269" s="136">
        <f t="shared" si="181"/>
        <v>0</v>
      </c>
      <c r="D269" s="136">
        <f t="shared" si="181"/>
        <v>0</v>
      </c>
      <c r="E269" s="136">
        <f t="shared" si="181"/>
        <v>0</v>
      </c>
      <c r="F269" s="136">
        <f t="shared" si="181"/>
        <v>0</v>
      </c>
      <c r="G269" s="136">
        <f t="shared" si="181"/>
        <v>0</v>
      </c>
      <c r="H269" s="136">
        <f t="shared" si="181"/>
        <v>0</v>
      </c>
      <c r="I269" s="136">
        <f t="shared" si="181"/>
        <v>0</v>
      </c>
      <c r="J269" s="136">
        <f t="shared" si="7"/>
        <v>0</v>
      </c>
      <c r="K269" s="136">
        <f aca="true" t="shared" si="182" ref="K269:Q269">SUMPRODUCT(($J$5:$J$204="WYOMING")*(K$5:K$204="x"))</f>
        <v>0</v>
      </c>
      <c r="L269" s="136">
        <f t="shared" si="182"/>
        <v>0</v>
      </c>
      <c r="M269" s="136">
        <f t="shared" si="182"/>
        <v>0</v>
      </c>
      <c r="N269" s="136">
        <f t="shared" si="182"/>
        <v>0</v>
      </c>
      <c r="O269" s="136">
        <f t="shared" si="182"/>
        <v>0</v>
      </c>
      <c r="P269" s="136">
        <f t="shared" si="182"/>
        <v>0</v>
      </c>
      <c r="Q269" s="136">
        <f t="shared" si="182"/>
        <v>0</v>
      </c>
      <c r="R269" s="136"/>
      <c r="S269" s="136">
        <f>SUMPRODUCT(($J$5:$J$204="WYOMING")*(S$5:S$204="x"))</f>
        <v>0</v>
      </c>
      <c r="T269" s="136">
        <f>SUMPRODUCT(($J$5:$J$204="WYOMING")*(T$5:T$204="x"))</f>
        <v>0</v>
      </c>
      <c r="U269" s="136">
        <f>SUMPRODUCT(($J$5:$J$204="WYOMING")*(U$5:U$204="x"))</f>
        <v>0</v>
      </c>
      <c r="V269" s="136">
        <f>SUMPRODUCT(($J$5:$J$204="WYOMING")*(V$5:V$204="x"))</f>
        <v>0</v>
      </c>
      <c r="W269" s="136">
        <f>SUMPRODUCT(($J$5:$J$204="WYOMING")*(W$5:W$204="x"))</f>
        <v>0</v>
      </c>
      <c r="X269" s="136">
        <f>SUMIF($J$5:$J$204,"=WYOMING",X$5:X$204)</f>
        <v>0</v>
      </c>
      <c r="Y269" s="136">
        <f>SUMPRODUCT(($J$5:$J$204="WYOMING")*(Y$5:Y$204="x"))</f>
        <v>0</v>
      </c>
      <c r="Z269" s="136">
        <f>SUMPRODUCT(($J$5:$J$204="WYOMING")*(Z$5:Z$204="x"))</f>
        <v>0</v>
      </c>
      <c r="AA269" s="136">
        <f>SUMPRODUCT(($J$5:$J$204="WYOMING")*(AA$5:AA$204="x"))</f>
        <v>0</v>
      </c>
      <c r="AB269" s="136">
        <f>SUMPRODUCT(($J$5:$J$204="WYOMING")*(AB$5:AB$204="x"))</f>
        <v>0</v>
      </c>
      <c r="AC269" s="136">
        <f aca="true" t="shared" si="183" ref="AC269:CN269">SUMPRODUCT(($J$5:$J$204="WYOMING")*(AC$5:AC$204="x"))</f>
        <v>0</v>
      </c>
      <c r="AD269" s="136">
        <f t="shared" si="183"/>
        <v>0</v>
      </c>
      <c r="AE269" s="136">
        <f t="shared" si="183"/>
        <v>0</v>
      </c>
      <c r="AF269" s="136">
        <f t="shared" si="183"/>
        <v>0</v>
      </c>
      <c r="AG269" s="136">
        <f t="shared" si="183"/>
        <v>0</v>
      </c>
      <c r="AH269" s="136">
        <f t="shared" si="183"/>
        <v>0</v>
      </c>
      <c r="AI269" s="136">
        <f t="shared" si="183"/>
        <v>0</v>
      </c>
      <c r="AJ269" s="136">
        <f t="shared" si="183"/>
        <v>0</v>
      </c>
      <c r="AK269" s="136">
        <f t="shared" si="183"/>
        <v>0</v>
      </c>
      <c r="AL269" s="136">
        <f t="shared" si="183"/>
        <v>0</v>
      </c>
      <c r="AM269" s="136">
        <f t="shared" si="183"/>
        <v>0</v>
      </c>
      <c r="AN269" s="136">
        <f t="shared" si="183"/>
        <v>0</v>
      </c>
      <c r="AO269" s="136">
        <f t="shared" si="183"/>
        <v>0</v>
      </c>
      <c r="AP269" s="136">
        <f t="shared" si="183"/>
        <v>0</v>
      </c>
      <c r="AQ269" s="136">
        <f t="shared" si="183"/>
        <v>0</v>
      </c>
      <c r="AR269" s="136">
        <f t="shared" si="183"/>
        <v>0</v>
      </c>
      <c r="AS269" s="136">
        <f t="shared" si="183"/>
        <v>0</v>
      </c>
      <c r="AT269" s="136">
        <f t="shared" si="183"/>
        <v>0</v>
      </c>
      <c r="AU269" s="136">
        <f t="shared" si="183"/>
        <v>0</v>
      </c>
      <c r="AV269" s="136">
        <f t="shared" si="183"/>
        <v>0</v>
      </c>
      <c r="AW269" s="136">
        <f t="shared" si="183"/>
        <v>0</v>
      </c>
      <c r="AX269" s="136">
        <f t="shared" si="183"/>
        <v>0</v>
      </c>
      <c r="AY269" s="136">
        <f t="shared" si="183"/>
        <v>0</v>
      </c>
      <c r="AZ269" s="136">
        <f t="shared" si="183"/>
        <v>0</v>
      </c>
      <c r="BA269" s="136">
        <f t="shared" si="183"/>
        <v>0</v>
      </c>
      <c r="BB269" s="136">
        <f t="shared" si="183"/>
        <v>0</v>
      </c>
      <c r="BC269" s="136">
        <f t="shared" si="183"/>
        <v>0</v>
      </c>
      <c r="BD269" s="136">
        <f t="shared" si="183"/>
        <v>0</v>
      </c>
      <c r="BE269" s="136">
        <f t="shared" si="183"/>
        <v>0</v>
      </c>
      <c r="BF269" s="136">
        <f t="shared" si="183"/>
        <v>0</v>
      </c>
      <c r="BG269" s="136">
        <f t="shared" si="183"/>
        <v>0</v>
      </c>
      <c r="BH269" s="136">
        <f t="shared" si="183"/>
        <v>0</v>
      </c>
      <c r="BI269" s="136">
        <f t="shared" si="183"/>
        <v>0</v>
      </c>
      <c r="BJ269" s="136">
        <f t="shared" si="183"/>
        <v>0</v>
      </c>
      <c r="BK269" s="136">
        <f t="shared" si="183"/>
        <v>0</v>
      </c>
      <c r="BL269" s="136">
        <f t="shared" si="183"/>
        <v>0</v>
      </c>
      <c r="BM269" s="136">
        <f t="shared" si="183"/>
        <v>0</v>
      </c>
      <c r="BN269" s="136">
        <f t="shared" si="183"/>
        <v>0</v>
      </c>
      <c r="BO269" s="136">
        <f t="shared" si="183"/>
        <v>0</v>
      </c>
      <c r="BP269" s="136">
        <f t="shared" si="183"/>
        <v>0</v>
      </c>
      <c r="BQ269" s="136">
        <f t="shared" si="183"/>
        <v>0</v>
      </c>
      <c r="BR269" s="136">
        <f t="shared" si="183"/>
        <v>0</v>
      </c>
      <c r="BS269" s="136">
        <f t="shared" si="183"/>
        <v>0</v>
      </c>
      <c r="BT269" s="136">
        <f t="shared" si="183"/>
        <v>0</v>
      </c>
      <c r="BU269" s="136">
        <f t="shared" si="183"/>
        <v>0</v>
      </c>
      <c r="BV269" s="136">
        <f t="shared" si="183"/>
        <v>0</v>
      </c>
      <c r="BW269" s="136">
        <f t="shared" si="183"/>
        <v>0</v>
      </c>
      <c r="BX269" s="136">
        <f t="shared" si="183"/>
        <v>0</v>
      </c>
      <c r="BY269" s="136">
        <f t="shared" si="183"/>
        <v>0</v>
      </c>
      <c r="BZ269" s="136">
        <f t="shared" si="183"/>
        <v>0</v>
      </c>
      <c r="CA269" s="136">
        <f t="shared" si="183"/>
        <v>0</v>
      </c>
      <c r="CB269" s="136">
        <f t="shared" si="183"/>
        <v>0</v>
      </c>
      <c r="CC269" s="136">
        <f t="shared" si="183"/>
        <v>0</v>
      </c>
      <c r="CD269" s="136">
        <f t="shared" si="183"/>
        <v>0</v>
      </c>
      <c r="CE269" s="136">
        <f t="shared" si="183"/>
        <v>0</v>
      </c>
      <c r="CF269" s="136">
        <f t="shared" si="183"/>
        <v>0</v>
      </c>
      <c r="CG269" s="136">
        <f t="shared" si="183"/>
        <v>0</v>
      </c>
      <c r="CH269" s="136">
        <f t="shared" si="183"/>
        <v>0</v>
      </c>
      <c r="CI269" s="136">
        <f t="shared" si="183"/>
        <v>0</v>
      </c>
      <c r="CJ269" s="136">
        <f t="shared" si="183"/>
        <v>0</v>
      </c>
      <c r="CK269" s="136">
        <f t="shared" si="183"/>
        <v>0</v>
      </c>
      <c r="CL269" s="136">
        <f t="shared" si="183"/>
        <v>0</v>
      </c>
      <c r="CM269" s="136">
        <f t="shared" si="183"/>
        <v>0</v>
      </c>
      <c r="CN269" s="136">
        <f t="shared" si="183"/>
        <v>0</v>
      </c>
      <c r="CO269" s="136">
        <f>SUMPRODUCT(($J$5:$J$204="WYOMING")*(CO$5:CO$204="x"))</f>
        <v>0</v>
      </c>
    </row>
    <row r="270" spans="1:93" ht="15">
      <c r="A270" s="140" t="s">
        <v>195</v>
      </c>
      <c r="B270" s="136">
        <f aca="true" t="shared" si="184" ref="B270:I270">SUMPRODUCT(($J$5:$J$204="YATES")*(B$5:B$204="x"))</f>
        <v>0</v>
      </c>
      <c r="C270" s="136">
        <f t="shared" si="184"/>
        <v>0</v>
      </c>
      <c r="D270" s="136">
        <f t="shared" si="184"/>
        <v>0</v>
      </c>
      <c r="E270" s="136">
        <f t="shared" si="184"/>
        <v>0</v>
      </c>
      <c r="F270" s="136">
        <f t="shared" si="184"/>
        <v>0</v>
      </c>
      <c r="G270" s="136">
        <f t="shared" si="184"/>
        <v>0</v>
      </c>
      <c r="H270" s="136">
        <f t="shared" si="184"/>
        <v>0</v>
      </c>
      <c r="I270" s="136">
        <f t="shared" si="184"/>
        <v>0</v>
      </c>
      <c r="J270" s="136">
        <f t="shared" si="7"/>
        <v>0</v>
      </c>
      <c r="K270" s="136">
        <f aca="true" t="shared" si="185" ref="K270:Q270">SUMPRODUCT(($J$5:$J$204="YATES")*(K$5:K$204="x"))</f>
        <v>0</v>
      </c>
      <c r="L270" s="136">
        <f t="shared" si="185"/>
        <v>0</v>
      </c>
      <c r="M270" s="136">
        <f t="shared" si="185"/>
        <v>0</v>
      </c>
      <c r="N270" s="136">
        <f t="shared" si="185"/>
        <v>0</v>
      </c>
      <c r="O270" s="136">
        <f t="shared" si="185"/>
        <v>0</v>
      </c>
      <c r="P270" s="136">
        <f t="shared" si="185"/>
        <v>0</v>
      </c>
      <c r="Q270" s="136">
        <f t="shared" si="185"/>
        <v>0</v>
      </c>
      <c r="R270" s="136"/>
      <c r="S270" s="136">
        <f>SUMPRODUCT(($J$5:$J$204="YATES")*(S$5:S$204="x"))</f>
        <v>0</v>
      </c>
      <c r="T270" s="136">
        <f>SUMPRODUCT(($J$5:$J$204="YATES")*(T$5:T$204="x"))</f>
        <v>0</v>
      </c>
      <c r="U270" s="136">
        <f>SUMPRODUCT(($J$5:$J$204="YATES")*(U$5:U$204="x"))</f>
        <v>0</v>
      </c>
      <c r="V270" s="136">
        <f>SUMPRODUCT(($J$5:$J$204="YATES")*(V$5:V$204="x"))</f>
        <v>0</v>
      </c>
      <c r="W270" s="136">
        <f>SUMPRODUCT(($J$5:$J$204="YATES")*(W$5:W$204="x"))</f>
        <v>0</v>
      </c>
      <c r="X270" s="136">
        <f>SUMIF($J$5:$J$204,"=YATES",X$5:X$204)</f>
        <v>0</v>
      </c>
      <c r="Y270" s="136">
        <f>SUMPRODUCT(($J$5:$J$204="YATES")*(Y$5:Y$204="x"))</f>
        <v>0</v>
      </c>
      <c r="Z270" s="136">
        <f>SUMPRODUCT(($J$5:$J$204="YATES")*(Z$5:Z$204="x"))</f>
        <v>0</v>
      </c>
      <c r="AA270" s="136">
        <f>SUMPRODUCT(($J$5:$J$204="YATES")*(AA$5:AA$204="x"))</f>
        <v>0</v>
      </c>
      <c r="AB270" s="136">
        <f>SUMPRODUCT(($J$5:$J$204="YATES")*(AB$5:AB$204="x"))</f>
        <v>0</v>
      </c>
      <c r="AC270" s="136">
        <f aca="true" t="shared" si="186" ref="AC270:CN270">SUMPRODUCT(($J$5:$J$204="YATES")*(AC$5:AC$204="x"))</f>
        <v>0</v>
      </c>
      <c r="AD270" s="136">
        <f t="shared" si="186"/>
        <v>0</v>
      </c>
      <c r="AE270" s="136">
        <f t="shared" si="186"/>
        <v>0</v>
      </c>
      <c r="AF270" s="136">
        <f t="shared" si="186"/>
        <v>0</v>
      </c>
      <c r="AG270" s="136">
        <f t="shared" si="186"/>
        <v>0</v>
      </c>
      <c r="AH270" s="136">
        <f t="shared" si="186"/>
        <v>0</v>
      </c>
      <c r="AI270" s="136">
        <f t="shared" si="186"/>
        <v>0</v>
      </c>
      <c r="AJ270" s="136">
        <f t="shared" si="186"/>
        <v>0</v>
      </c>
      <c r="AK270" s="136">
        <f t="shared" si="186"/>
        <v>0</v>
      </c>
      <c r="AL270" s="136">
        <f t="shared" si="186"/>
        <v>0</v>
      </c>
      <c r="AM270" s="136">
        <f t="shared" si="186"/>
        <v>0</v>
      </c>
      <c r="AN270" s="136">
        <f t="shared" si="186"/>
        <v>0</v>
      </c>
      <c r="AO270" s="136">
        <f t="shared" si="186"/>
        <v>0</v>
      </c>
      <c r="AP270" s="136">
        <f t="shared" si="186"/>
        <v>0</v>
      </c>
      <c r="AQ270" s="136">
        <f t="shared" si="186"/>
        <v>0</v>
      </c>
      <c r="AR270" s="136">
        <f t="shared" si="186"/>
        <v>0</v>
      </c>
      <c r="AS270" s="136">
        <f t="shared" si="186"/>
        <v>0</v>
      </c>
      <c r="AT270" s="136">
        <f t="shared" si="186"/>
        <v>0</v>
      </c>
      <c r="AU270" s="136">
        <f t="shared" si="186"/>
        <v>0</v>
      </c>
      <c r="AV270" s="136">
        <f t="shared" si="186"/>
        <v>0</v>
      </c>
      <c r="AW270" s="136">
        <f t="shared" si="186"/>
        <v>0</v>
      </c>
      <c r="AX270" s="136">
        <f t="shared" si="186"/>
        <v>0</v>
      </c>
      <c r="AY270" s="136">
        <f t="shared" si="186"/>
        <v>0</v>
      </c>
      <c r="AZ270" s="136">
        <f t="shared" si="186"/>
        <v>0</v>
      </c>
      <c r="BA270" s="136">
        <f t="shared" si="186"/>
        <v>0</v>
      </c>
      <c r="BB270" s="136">
        <f t="shared" si="186"/>
        <v>0</v>
      </c>
      <c r="BC270" s="136">
        <f t="shared" si="186"/>
        <v>0</v>
      </c>
      <c r="BD270" s="136">
        <f t="shared" si="186"/>
        <v>0</v>
      </c>
      <c r="BE270" s="136">
        <f t="shared" si="186"/>
        <v>0</v>
      </c>
      <c r="BF270" s="136">
        <f t="shared" si="186"/>
        <v>0</v>
      </c>
      <c r="BG270" s="136">
        <f t="shared" si="186"/>
        <v>0</v>
      </c>
      <c r="BH270" s="136">
        <f t="shared" si="186"/>
        <v>0</v>
      </c>
      <c r="BI270" s="136">
        <f t="shared" si="186"/>
        <v>0</v>
      </c>
      <c r="BJ270" s="136">
        <f t="shared" si="186"/>
        <v>0</v>
      </c>
      <c r="BK270" s="136">
        <f t="shared" si="186"/>
        <v>0</v>
      </c>
      <c r="BL270" s="136">
        <f t="shared" si="186"/>
        <v>0</v>
      </c>
      <c r="BM270" s="136">
        <f t="shared" si="186"/>
        <v>0</v>
      </c>
      <c r="BN270" s="136">
        <f t="shared" si="186"/>
        <v>0</v>
      </c>
      <c r="BO270" s="136">
        <f t="shared" si="186"/>
        <v>0</v>
      </c>
      <c r="BP270" s="136">
        <f t="shared" si="186"/>
        <v>0</v>
      </c>
      <c r="BQ270" s="136">
        <f t="shared" si="186"/>
        <v>0</v>
      </c>
      <c r="BR270" s="136">
        <f t="shared" si="186"/>
        <v>0</v>
      </c>
      <c r="BS270" s="136">
        <f t="shared" si="186"/>
        <v>0</v>
      </c>
      <c r="BT270" s="136">
        <f t="shared" si="186"/>
        <v>0</v>
      </c>
      <c r="BU270" s="136">
        <f t="shared" si="186"/>
        <v>0</v>
      </c>
      <c r="BV270" s="136">
        <f t="shared" si="186"/>
        <v>0</v>
      </c>
      <c r="BW270" s="136">
        <f t="shared" si="186"/>
        <v>0</v>
      </c>
      <c r="BX270" s="136">
        <f t="shared" si="186"/>
        <v>0</v>
      </c>
      <c r="BY270" s="136">
        <f t="shared" si="186"/>
        <v>0</v>
      </c>
      <c r="BZ270" s="136">
        <f t="shared" si="186"/>
        <v>0</v>
      </c>
      <c r="CA270" s="136">
        <f t="shared" si="186"/>
        <v>0</v>
      </c>
      <c r="CB270" s="136">
        <f t="shared" si="186"/>
        <v>0</v>
      </c>
      <c r="CC270" s="136">
        <f t="shared" si="186"/>
        <v>0</v>
      </c>
      <c r="CD270" s="136">
        <f t="shared" si="186"/>
        <v>0</v>
      </c>
      <c r="CE270" s="136">
        <f t="shared" si="186"/>
        <v>0</v>
      </c>
      <c r="CF270" s="136">
        <f t="shared" si="186"/>
        <v>0</v>
      </c>
      <c r="CG270" s="136">
        <f t="shared" si="186"/>
        <v>0</v>
      </c>
      <c r="CH270" s="136">
        <f t="shared" si="186"/>
        <v>0</v>
      </c>
      <c r="CI270" s="136">
        <f t="shared" si="186"/>
        <v>0</v>
      </c>
      <c r="CJ270" s="136">
        <f t="shared" si="186"/>
        <v>0</v>
      </c>
      <c r="CK270" s="136">
        <f t="shared" si="186"/>
        <v>0</v>
      </c>
      <c r="CL270" s="136">
        <f t="shared" si="186"/>
        <v>0</v>
      </c>
      <c r="CM270" s="136">
        <f t="shared" si="186"/>
        <v>0</v>
      </c>
      <c r="CN270" s="136">
        <f t="shared" si="186"/>
        <v>0</v>
      </c>
      <c r="CO270" s="136">
        <f>SUMPRODUCT(($J$5:$J$204="YATES")*(CO$5:CO$204="x"))</f>
        <v>0</v>
      </c>
    </row>
    <row r="271" spans="1:93" ht="12.75">
      <c r="A271" s="118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Z271" s="75"/>
      <c r="BC271" s="75"/>
      <c r="BF271" s="75"/>
      <c r="BI271" s="75"/>
      <c r="BL271" s="75"/>
      <c r="BN271" s="75"/>
      <c r="BO271" s="75"/>
      <c r="BP271" s="75"/>
      <c r="BQ271" s="75"/>
      <c r="BR271" s="75"/>
      <c r="BS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  <c r="CF271" s="75"/>
      <c r="CG271" s="75"/>
      <c r="CH271" s="75"/>
      <c r="CI271" s="75"/>
      <c r="CJ271" s="75"/>
      <c r="CK271" s="75"/>
      <c r="CL271" s="75"/>
      <c r="CM271" s="75"/>
      <c r="CN271" s="75"/>
      <c r="CO271" s="75"/>
    </row>
    <row r="272" spans="1:93" ht="12.75">
      <c r="A272" s="118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Z272" s="75"/>
      <c r="BC272" s="75"/>
      <c r="BF272" s="75"/>
      <c r="BI272" s="75"/>
      <c r="BL272" s="75"/>
      <c r="BN272" s="75"/>
      <c r="BO272" s="75"/>
      <c r="BP272" s="75"/>
      <c r="BQ272" s="75"/>
      <c r="BR272" s="75"/>
      <c r="BS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  <c r="CL272" s="75"/>
      <c r="CM272" s="75"/>
      <c r="CN272" s="75"/>
      <c r="CO272" s="75"/>
    </row>
    <row r="273" spans="1:93" ht="12.75">
      <c r="A273" s="118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Z273" s="75"/>
      <c r="BC273" s="75"/>
      <c r="BF273" s="75"/>
      <c r="BI273" s="75"/>
      <c r="BL273" s="75"/>
      <c r="BN273" s="75"/>
      <c r="BO273" s="75"/>
      <c r="BP273" s="75"/>
      <c r="BQ273" s="75"/>
      <c r="BR273" s="75"/>
      <c r="BS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  <c r="CF273" s="75"/>
      <c r="CG273" s="75"/>
      <c r="CH273" s="75"/>
      <c r="CI273" s="75"/>
      <c r="CJ273" s="75"/>
      <c r="CK273" s="75"/>
      <c r="CL273" s="75"/>
      <c r="CM273" s="75"/>
      <c r="CN273" s="75"/>
      <c r="CO273" s="75"/>
    </row>
    <row r="274" spans="1:93" ht="12.75">
      <c r="A274" s="118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Z274" s="75"/>
      <c r="BC274" s="75"/>
      <c r="BF274" s="75"/>
      <c r="BI274" s="75"/>
      <c r="BL274" s="75"/>
      <c r="BN274" s="75"/>
      <c r="BO274" s="75"/>
      <c r="BP274" s="75"/>
      <c r="BQ274" s="75"/>
      <c r="BR274" s="75"/>
      <c r="BS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  <c r="CF274" s="75"/>
      <c r="CG274" s="75"/>
      <c r="CH274" s="75"/>
      <c r="CI274" s="75"/>
      <c r="CJ274" s="75"/>
      <c r="CK274" s="75"/>
      <c r="CL274" s="75"/>
      <c r="CM274" s="75"/>
      <c r="CN274" s="75"/>
      <c r="CO274" s="75"/>
    </row>
    <row r="275" spans="1:93" ht="12.75">
      <c r="A275" s="118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Z275" s="75"/>
      <c r="BC275" s="75"/>
      <c r="BF275" s="75"/>
      <c r="BI275" s="75"/>
      <c r="BL275" s="75"/>
      <c r="BN275" s="75"/>
      <c r="BO275" s="75"/>
      <c r="BP275" s="75"/>
      <c r="BQ275" s="75"/>
      <c r="BR275" s="75"/>
      <c r="BS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  <c r="CF275" s="75"/>
      <c r="CG275" s="75"/>
      <c r="CH275" s="75"/>
      <c r="CI275" s="75"/>
      <c r="CJ275" s="75"/>
      <c r="CK275" s="75"/>
      <c r="CL275" s="75"/>
      <c r="CM275" s="75"/>
      <c r="CN275" s="75"/>
      <c r="CO275" s="75"/>
    </row>
    <row r="276" spans="1:93" ht="12.75">
      <c r="A276" s="118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Z276" s="75"/>
      <c r="BC276" s="75"/>
      <c r="BF276" s="75"/>
      <c r="BI276" s="75"/>
      <c r="BL276" s="75"/>
      <c r="BN276" s="75"/>
      <c r="BO276" s="75"/>
      <c r="BP276" s="75"/>
      <c r="BQ276" s="75"/>
      <c r="BR276" s="75"/>
      <c r="BS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  <c r="CM276" s="75"/>
      <c r="CN276" s="75"/>
      <c r="CO276" s="75"/>
    </row>
    <row r="277" spans="1:93" ht="12.75">
      <c r="A277" s="118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Z277" s="75"/>
      <c r="BC277" s="75"/>
      <c r="BF277" s="75"/>
      <c r="BI277" s="75"/>
      <c r="BL277" s="75"/>
      <c r="BN277" s="75"/>
      <c r="BO277" s="75"/>
      <c r="BP277" s="75"/>
      <c r="BQ277" s="75"/>
      <c r="BR277" s="75"/>
      <c r="BS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  <c r="CM277" s="75"/>
      <c r="CN277" s="75"/>
      <c r="CO277" s="75"/>
    </row>
    <row r="278" spans="1:93" ht="12.75">
      <c r="A278" s="118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Z278" s="75"/>
      <c r="BC278" s="75"/>
      <c r="BF278" s="75"/>
      <c r="BI278" s="75"/>
      <c r="BL278" s="75"/>
      <c r="BN278" s="75"/>
      <c r="BO278" s="75"/>
      <c r="BP278" s="75"/>
      <c r="BQ278" s="75"/>
      <c r="BR278" s="75"/>
      <c r="BS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  <c r="CF278" s="75"/>
      <c r="CG278" s="75"/>
      <c r="CH278" s="75"/>
      <c r="CI278" s="75"/>
      <c r="CJ278" s="75"/>
      <c r="CK278" s="75"/>
      <c r="CL278" s="75"/>
      <c r="CM278" s="75"/>
      <c r="CN278" s="75"/>
      <c r="CO278" s="75"/>
    </row>
    <row r="279" spans="1:93" ht="12.75">
      <c r="A279" s="118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Z279" s="75"/>
      <c r="BC279" s="75"/>
      <c r="BF279" s="75"/>
      <c r="BI279" s="75"/>
      <c r="BL279" s="75"/>
      <c r="BN279" s="75"/>
      <c r="BO279" s="75"/>
      <c r="BP279" s="75"/>
      <c r="BQ279" s="75"/>
      <c r="BR279" s="75"/>
      <c r="BS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  <c r="CL279" s="75"/>
      <c r="CM279" s="75"/>
      <c r="CN279" s="75"/>
      <c r="CO279" s="75"/>
    </row>
    <row r="280" spans="1:93" ht="12.75">
      <c r="A280" s="118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Z280" s="75"/>
      <c r="BC280" s="75"/>
      <c r="BF280" s="75"/>
      <c r="BI280" s="75"/>
      <c r="BL280" s="75"/>
      <c r="BN280" s="75"/>
      <c r="BO280" s="75"/>
      <c r="BP280" s="75"/>
      <c r="BQ280" s="75"/>
      <c r="BR280" s="75"/>
      <c r="BS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  <c r="CL280" s="75"/>
      <c r="CM280" s="75"/>
      <c r="CN280" s="75"/>
      <c r="CO280" s="75"/>
    </row>
    <row r="281" spans="1:93" ht="12.75">
      <c r="A281" s="118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Z281" s="75"/>
      <c r="BC281" s="75"/>
      <c r="BF281" s="75"/>
      <c r="BI281" s="75"/>
      <c r="BL281" s="75"/>
      <c r="BN281" s="75"/>
      <c r="BO281" s="75"/>
      <c r="BP281" s="75"/>
      <c r="BQ281" s="75"/>
      <c r="BR281" s="75"/>
      <c r="BS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  <c r="CM281" s="75"/>
      <c r="CN281" s="75"/>
      <c r="CO281" s="75"/>
    </row>
    <row r="282" spans="1:93" ht="12.75">
      <c r="A282" s="118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Z282" s="75"/>
      <c r="BC282" s="75"/>
      <c r="BF282" s="75"/>
      <c r="BI282" s="75"/>
      <c r="BL282" s="75"/>
      <c r="BN282" s="75"/>
      <c r="BO282" s="75"/>
      <c r="BP282" s="75"/>
      <c r="BQ282" s="75"/>
      <c r="BR282" s="75"/>
      <c r="BS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  <c r="CG282" s="75"/>
      <c r="CH282" s="75"/>
      <c r="CI282" s="75"/>
      <c r="CJ282" s="75"/>
      <c r="CK282" s="75"/>
      <c r="CL282" s="75"/>
      <c r="CM282" s="75"/>
      <c r="CN282" s="75"/>
      <c r="CO282" s="75"/>
    </row>
    <row r="283" spans="1:93" ht="12.75">
      <c r="A283" s="118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Z283" s="75"/>
      <c r="BC283" s="75"/>
      <c r="BF283" s="75"/>
      <c r="BI283" s="75"/>
      <c r="BL283" s="75"/>
      <c r="BN283" s="75"/>
      <c r="BO283" s="75"/>
      <c r="BP283" s="75"/>
      <c r="BQ283" s="75"/>
      <c r="BR283" s="75"/>
      <c r="BS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  <c r="CM283" s="75"/>
      <c r="CN283" s="75"/>
      <c r="CO283" s="75"/>
    </row>
    <row r="284" spans="1:93" ht="12.75">
      <c r="A284" s="118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Z284" s="75"/>
      <c r="BC284" s="75"/>
      <c r="BF284" s="75"/>
      <c r="BI284" s="75"/>
      <c r="BL284" s="75"/>
      <c r="BN284" s="75"/>
      <c r="BO284" s="75"/>
      <c r="BP284" s="75"/>
      <c r="BQ284" s="75"/>
      <c r="BR284" s="75"/>
      <c r="BS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  <c r="CG284" s="75"/>
      <c r="CH284" s="75"/>
      <c r="CI284" s="75"/>
      <c r="CJ284" s="75"/>
      <c r="CK284" s="75"/>
      <c r="CL284" s="75"/>
      <c r="CM284" s="75"/>
      <c r="CN284" s="75"/>
      <c r="CO284" s="75"/>
    </row>
    <row r="285" spans="1:93" ht="12.75">
      <c r="A285" s="118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Z285" s="75"/>
      <c r="BC285" s="75"/>
      <c r="BF285" s="75"/>
      <c r="BI285" s="75"/>
      <c r="BL285" s="75"/>
      <c r="BN285" s="75"/>
      <c r="BO285" s="75"/>
      <c r="BP285" s="75"/>
      <c r="BQ285" s="75"/>
      <c r="BR285" s="75"/>
      <c r="BS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  <c r="CF285" s="75"/>
      <c r="CG285" s="75"/>
      <c r="CH285" s="75"/>
      <c r="CI285" s="75"/>
      <c r="CJ285" s="75"/>
      <c r="CK285" s="75"/>
      <c r="CL285" s="75"/>
      <c r="CM285" s="75"/>
      <c r="CN285" s="75"/>
      <c r="CO285" s="75"/>
    </row>
    <row r="286" spans="1:93" ht="12.75">
      <c r="A286" s="118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Z286" s="75"/>
      <c r="BC286" s="75"/>
      <c r="BF286" s="75"/>
      <c r="BI286" s="75"/>
      <c r="BL286" s="75"/>
      <c r="BN286" s="75"/>
      <c r="BO286" s="75"/>
      <c r="BP286" s="75"/>
      <c r="BQ286" s="75"/>
      <c r="BR286" s="75"/>
      <c r="BS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75"/>
      <c r="CM286" s="75"/>
      <c r="CN286" s="75"/>
      <c r="CO286" s="75"/>
    </row>
    <row r="287" spans="1:93" ht="12.75">
      <c r="A287" s="118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Z287" s="75"/>
      <c r="BC287" s="75"/>
      <c r="BF287" s="75"/>
      <c r="BI287" s="75"/>
      <c r="BL287" s="75"/>
      <c r="BN287" s="75"/>
      <c r="BO287" s="75"/>
      <c r="BP287" s="75"/>
      <c r="BQ287" s="75"/>
      <c r="BR287" s="75"/>
      <c r="BS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</row>
    <row r="288" spans="1:93" ht="12.75">
      <c r="A288" s="118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Z288" s="75"/>
      <c r="BC288" s="75"/>
      <c r="BF288" s="75"/>
      <c r="BI288" s="75"/>
      <c r="BL288" s="75"/>
      <c r="BN288" s="75"/>
      <c r="BO288" s="75"/>
      <c r="BP288" s="75"/>
      <c r="BQ288" s="75"/>
      <c r="BR288" s="75"/>
      <c r="BS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  <c r="CM288" s="75"/>
      <c r="CN288" s="75"/>
      <c r="CO288" s="75"/>
    </row>
    <row r="289" spans="1:93" ht="12.75">
      <c r="A289" s="118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Z289" s="75"/>
      <c r="BC289" s="75"/>
      <c r="BF289" s="75"/>
      <c r="BI289" s="75"/>
      <c r="BL289" s="75"/>
      <c r="BN289" s="75"/>
      <c r="BO289" s="75"/>
      <c r="BP289" s="75"/>
      <c r="BQ289" s="75"/>
      <c r="BR289" s="75"/>
      <c r="BS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5"/>
      <c r="CH289" s="75"/>
      <c r="CI289" s="75"/>
      <c r="CJ289" s="75"/>
      <c r="CK289" s="75"/>
      <c r="CL289" s="75"/>
      <c r="CM289" s="75"/>
      <c r="CN289" s="75"/>
      <c r="CO289" s="75"/>
    </row>
    <row r="290" spans="1:93" ht="12.75">
      <c r="A290" s="118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Z290" s="75"/>
      <c r="BC290" s="75"/>
      <c r="BF290" s="75"/>
      <c r="BI290" s="75"/>
      <c r="BL290" s="75"/>
      <c r="BN290" s="75"/>
      <c r="BO290" s="75"/>
      <c r="BP290" s="75"/>
      <c r="BQ290" s="75"/>
      <c r="BR290" s="75"/>
      <c r="BS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  <c r="CL290" s="75"/>
      <c r="CM290" s="75"/>
      <c r="CN290" s="75"/>
      <c r="CO290" s="75"/>
    </row>
    <row r="291" spans="1:93" ht="12.75">
      <c r="A291" s="118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Z291" s="75"/>
      <c r="BC291" s="75"/>
      <c r="BF291" s="75"/>
      <c r="BI291" s="75"/>
      <c r="BL291" s="75"/>
      <c r="BN291" s="75"/>
      <c r="BO291" s="75"/>
      <c r="BP291" s="75"/>
      <c r="BQ291" s="75"/>
      <c r="BR291" s="75"/>
      <c r="BS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5"/>
      <c r="CJ291" s="75"/>
      <c r="CK291" s="75"/>
      <c r="CL291" s="75"/>
      <c r="CM291" s="75"/>
      <c r="CN291" s="75"/>
      <c r="CO291" s="75"/>
    </row>
    <row r="292" spans="1:93" ht="12.75">
      <c r="A292" s="118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Z292" s="75"/>
      <c r="BC292" s="75"/>
      <c r="BF292" s="75"/>
      <c r="BI292" s="75"/>
      <c r="BL292" s="75"/>
      <c r="BN292" s="75"/>
      <c r="BO292" s="75"/>
      <c r="BP292" s="75"/>
      <c r="BQ292" s="75"/>
      <c r="BR292" s="75"/>
      <c r="BS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  <c r="CO292" s="75"/>
    </row>
    <row r="293" spans="1:93" ht="12.75">
      <c r="A293" s="118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Z293" s="75"/>
      <c r="BC293" s="75"/>
      <c r="BF293" s="75"/>
      <c r="BI293" s="75"/>
      <c r="BL293" s="75"/>
      <c r="BN293" s="75"/>
      <c r="BO293" s="75"/>
      <c r="BP293" s="75"/>
      <c r="BQ293" s="75"/>
      <c r="BR293" s="75"/>
      <c r="BS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  <c r="CL293" s="75"/>
      <c r="CM293" s="75"/>
      <c r="CN293" s="75"/>
      <c r="CO293" s="75"/>
    </row>
    <row r="294" spans="1:93" ht="12.75">
      <c r="A294" s="118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Z294" s="75"/>
      <c r="BC294" s="75"/>
      <c r="BF294" s="75"/>
      <c r="BI294" s="75"/>
      <c r="BL294" s="75"/>
      <c r="BN294" s="75"/>
      <c r="BO294" s="75"/>
      <c r="BP294" s="75"/>
      <c r="BQ294" s="75"/>
      <c r="BR294" s="75"/>
      <c r="BS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  <c r="CL294" s="75"/>
      <c r="CM294" s="75"/>
      <c r="CN294" s="75"/>
      <c r="CO294" s="75"/>
    </row>
    <row r="295" spans="1:93" ht="12.75">
      <c r="A295" s="118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Z295" s="75"/>
      <c r="BC295" s="75"/>
      <c r="BF295" s="75"/>
      <c r="BI295" s="75"/>
      <c r="BL295" s="75"/>
      <c r="BN295" s="75"/>
      <c r="BO295" s="75"/>
      <c r="BP295" s="75"/>
      <c r="BQ295" s="75"/>
      <c r="BR295" s="75"/>
      <c r="BS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/>
      <c r="CH295" s="75"/>
      <c r="CI295" s="75"/>
      <c r="CJ295" s="75"/>
      <c r="CK295" s="75"/>
      <c r="CL295" s="75"/>
      <c r="CM295" s="75"/>
      <c r="CN295" s="75"/>
      <c r="CO295" s="75"/>
    </row>
    <row r="296" spans="1:93" ht="12.75">
      <c r="A296" s="118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Z296" s="75"/>
      <c r="BC296" s="75"/>
      <c r="BF296" s="75"/>
      <c r="BI296" s="75"/>
      <c r="BL296" s="75"/>
      <c r="BN296" s="75"/>
      <c r="BO296" s="75"/>
      <c r="BP296" s="75"/>
      <c r="BQ296" s="75"/>
      <c r="BR296" s="75"/>
      <c r="BS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  <c r="CL296" s="75"/>
      <c r="CM296" s="75"/>
      <c r="CN296" s="75"/>
      <c r="CO296" s="75"/>
    </row>
    <row r="297" spans="1:93" ht="12.75">
      <c r="A297" s="118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Z297" s="75"/>
      <c r="BC297" s="75"/>
      <c r="BF297" s="75"/>
      <c r="BI297" s="75"/>
      <c r="BL297" s="75"/>
      <c r="BN297" s="75"/>
      <c r="BO297" s="75"/>
      <c r="BP297" s="75"/>
      <c r="BQ297" s="75"/>
      <c r="BR297" s="75"/>
      <c r="BS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5"/>
      <c r="CJ297" s="75"/>
      <c r="CK297" s="75"/>
      <c r="CL297" s="75"/>
      <c r="CM297" s="75"/>
      <c r="CN297" s="75"/>
      <c r="CO297" s="75"/>
    </row>
    <row r="298" spans="1:93" ht="12.75">
      <c r="A298" s="118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Z298" s="75"/>
      <c r="BC298" s="75"/>
      <c r="BF298" s="75"/>
      <c r="BI298" s="75"/>
      <c r="BL298" s="75"/>
      <c r="BN298" s="75"/>
      <c r="BO298" s="75"/>
      <c r="BP298" s="75"/>
      <c r="BQ298" s="75"/>
      <c r="BR298" s="75"/>
      <c r="BS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5"/>
      <c r="CJ298" s="75"/>
      <c r="CK298" s="75"/>
      <c r="CL298" s="75"/>
      <c r="CM298" s="75"/>
      <c r="CN298" s="75"/>
      <c r="CO298" s="75"/>
    </row>
    <row r="299" spans="1:93" ht="12.75">
      <c r="A299" s="118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Z299" s="75"/>
      <c r="BC299" s="75"/>
      <c r="BF299" s="75"/>
      <c r="BI299" s="75"/>
      <c r="BL299" s="75"/>
      <c r="BN299" s="75"/>
      <c r="BO299" s="75"/>
      <c r="BP299" s="75"/>
      <c r="BQ299" s="75"/>
      <c r="BR299" s="75"/>
      <c r="BS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  <c r="CO299" s="75"/>
    </row>
    <row r="300" spans="1:93" ht="12.75">
      <c r="A300" s="118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Z300" s="75"/>
      <c r="BC300" s="75"/>
      <c r="BF300" s="75"/>
      <c r="BI300" s="75"/>
      <c r="BL300" s="75"/>
      <c r="BN300" s="75"/>
      <c r="BO300" s="75"/>
      <c r="BP300" s="75"/>
      <c r="BQ300" s="75"/>
      <c r="BR300" s="75"/>
      <c r="BS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  <c r="CL300" s="75"/>
      <c r="CM300" s="75"/>
      <c r="CN300" s="75"/>
      <c r="CO300" s="75"/>
    </row>
    <row r="301" spans="1:93" ht="12.75">
      <c r="A301" s="118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Z301" s="75"/>
      <c r="BC301" s="75"/>
      <c r="BF301" s="75"/>
      <c r="BI301" s="75"/>
      <c r="BL301" s="75"/>
      <c r="BN301" s="75"/>
      <c r="BO301" s="75"/>
      <c r="BP301" s="75"/>
      <c r="BQ301" s="75"/>
      <c r="BR301" s="75"/>
      <c r="BS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  <c r="CM301" s="75"/>
      <c r="CN301" s="75"/>
      <c r="CO301" s="75"/>
    </row>
    <row r="302" spans="1:93" ht="12.75">
      <c r="A302" s="118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Z302" s="75"/>
      <c r="BC302" s="75"/>
      <c r="BF302" s="75"/>
      <c r="BI302" s="75"/>
      <c r="BL302" s="75"/>
      <c r="BN302" s="75"/>
      <c r="BO302" s="75"/>
      <c r="BP302" s="75"/>
      <c r="BQ302" s="75"/>
      <c r="BR302" s="75"/>
      <c r="BS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5"/>
      <c r="CJ302" s="75"/>
      <c r="CK302" s="75"/>
      <c r="CL302" s="75"/>
      <c r="CM302" s="75"/>
      <c r="CN302" s="75"/>
      <c r="CO302" s="75"/>
    </row>
    <row r="303" spans="1:93" ht="12.75">
      <c r="A303" s="118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Z303" s="75"/>
      <c r="BC303" s="75"/>
      <c r="BF303" s="75"/>
      <c r="BI303" s="75"/>
      <c r="BL303" s="75"/>
      <c r="BN303" s="75"/>
      <c r="BO303" s="75"/>
      <c r="BP303" s="75"/>
      <c r="BQ303" s="75"/>
      <c r="BR303" s="75"/>
      <c r="BS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5"/>
      <c r="CJ303" s="75"/>
      <c r="CK303" s="75"/>
      <c r="CL303" s="75"/>
      <c r="CM303" s="75"/>
      <c r="CN303" s="75"/>
      <c r="CO303" s="75"/>
    </row>
    <row r="304" spans="1:93" ht="12.75">
      <c r="A304" s="118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Z304" s="75"/>
      <c r="BC304" s="75"/>
      <c r="BF304" s="75"/>
      <c r="BI304" s="75"/>
      <c r="BL304" s="75"/>
      <c r="BN304" s="75"/>
      <c r="BO304" s="75"/>
      <c r="BP304" s="75"/>
      <c r="BQ304" s="75"/>
      <c r="BR304" s="75"/>
      <c r="BS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  <c r="CM304" s="75"/>
      <c r="CN304" s="75"/>
      <c r="CO304" s="75"/>
    </row>
    <row r="305" spans="1:93" ht="12.75">
      <c r="A305" s="118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Z305" s="75"/>
      <c r="BC305" s="75"/>
      <c r="BF305" s="75"/>
      <c r="BI305" s="75"/>
      <c r="BL305" s="75"/>
      <c r="BN305" s="75"/>
      <c r="BO305" s="75"/>
      <c r="BP305" s="75"/>
      <c r="BQ305" s="75"/>
      <c r="BR305" s="75"/>
      <c r="BS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  <c r="CL305" s="75"/>
      <c r="CM305" s="75"/>
      <c r="CN305" s="75"/>
      <c r="CO305" s="75"/>
    </row>
    <row r="306" spans="1:93" ht="12.75">
      <c r="A306" s="118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Z306" s="75"/>
      <c r="BC306" s="75"/>
      <c r="BF306" s="75"/>
      <c r="BI306" s="75"/>
      <c r="BL306" s="75"/>
      <c r="BN306" s="75"/>
      <c r="BO306" s="75"/>
      <c r="BP306" s="75"/>
      <c r="BQ306" s="75"/>
      <c r="BR306" s="75"/>
      <c r="BS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  <c r="CO306" s="75"/>
    </row>
    <row r="307" spans="1:93" ht="12.75">
      <c r="A307" s="118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Z307" s="75"/>
      <c r="BC307" s="75"/>
      <c r="BF307" s="75"/>
      <c r="BI307" s="75"/>
      <c r="BL307" s="75"/>
      <c r="BN307" s="75"/>
      <c r="BO307" s="75"/>
      <c r="BP307" s="75"/>
      <c r="BQ307" s="75"/>
      <c r="BR307" s="75"/>
      <c r="BS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75"/>
    </row>
    <row r="308" spans="1:93" ht="12.75">
      <c r="A308" s="118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Z308" s="75"/>
      <c r="BC308" s="75"/>
      <c r="BF308" s="75"/>
      <c r="BI308" s="75"/>
      <c r="BL308" s="75"/>
      <c r="BN308" s="75"/>
      <c r="BO308" s="75"/>
      <c r="BP308" s="75"/>
      <c r="BQ308" s="75"/>
      <c r="BR308" s="75"/>
      <c r="BS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  <c r="CO308" s="75"/>
    </row>
    <row r="309" spans="1:93" ht="12.75">
      <c r="A309" s="118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Z309" s="75"/>
      <c r="BC309" s="75"/>
      <c r="BF309" s="75"/>
      <c r="BI309" s="75"/>
      <c r="BL309" s="75"/>
      <c r="BN309" s="75"/>
      <c r="BO309" s="75"/>
      <c r="BP309" s="75"/>
      <c r="BQ309" s="75"/>
      <c r="BR309" s="75"/>
      <c r="BS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</row>
    <row r="310" spans="1:93" ht="12.75">
      <c r="A310" s="118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Z310" s="75"/>
      <c r="BC310" s="75"/>
      <c r="BF310" s="75"/>
      <c r="BI310" s="75"/>
      <c r="BL310" s="75"/>
      <c r="BN310" s="75"/>
      <c r="BO310" s="75"/>
      <c r="BP310" s="75"/>
      <c r="BQ310" s="75"/>
      <c r="BR310" s="75"/>
      <c r="BS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75"/>
    </row>
    <row r="311" spans="1:93" ht="12.75">
      <c r="A311" s="118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Z311" s="75"/>
      <c r="BC311" s="75"/>
      <c r="BF311" s="75"/>
      <c r="BI311" s="75"/>
      <c r="BL311" s="75"/>
      <c r="BN311" s="75"/>
      <c r="BO311" s="75"/>
      <c r="BP311" s="75"/>
      <c r="BQ311" s="75"/>
      <c r="BR311" s="75"/>
      <c r="BS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  <c r="CL311" s="75"/>
      <c r="CM311" s="75"/>
      <c r="CN311" s="75"/>
      <c r="CO311" s="75"/>
    </row>
    <row r="312" spans="1:93" ht="12.75">
      <c r="A312" s="118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Z312" s="75"/>
      <c r="BC312" s="75"/>
      <c r="BF312" s="75"/>
      <c r="BI312" s="75"/>
      <c r="BL312" s="75"/>
      <c r="BN312" s="75"/>
      <c r="BO312" s="75"/>
      <c r="BP312" s="75"/>
      <c r="BQ312" s="75"/>
      <c r="BR312" s="75"/>
      <c r="BS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5"/>
      <c r="CH312" s="75"/>
      <c r="CI312" s="75"/>
      <c r="CJ312" s="75"/>
      <c r="CK312" s="75"/>
      <c r="CL312" s="75"/>
      <c r="CM312" s="75"/>
      <c r="CN312" s="75"/>
      <c r="CO312" s="75"/>
    </row>
    <row r="313" spans="1:93" ht="12.75">
      <c r="A313" s="118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Z313" s="75"/>
      <c r="BC313" s="75"/>
      <c r="BF313" s="75"/>
      <c r="BI313" s="75"/>
      <c r="BL313" s="75"/>
      <c r="BN313" s="75"/>
      <c r="BO313" s="75"/>
      <c r="BP313" s="75"/>
      <c r="BQ313" s="75"/>
      <c r="BR313" s="75"/>
      <c r="BS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  <c r="CF313" s="75"/>
      <c r="CG313" s="75"/>
      <c r="CH313" s="75"/>
      <c r="CI313" s="75"/>
      <c r="CJ313" s="75"/>
      <c r="CK313" s="75"/>
      <c r="CL313" s="75"/>
      <c r="CM313" s="75"/>
      <c r="CN313" s="75"/>
      <c r="CO313" s="75"/>
    </row>
    <row r="314" spans="1:93" ht="12.75">
      <c r="A314" s="118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Z314" s="75"/>
      <c r="BC314" s="75"/>
      <c r="BF314" s="75"/>
      <c r="BI314" s="75"/>
      <c r="BL314" s="75"/>
      <c r="BN314" s="75"/>
      <c r="BO314" s="75"/>
      <c r="BP314" s="75"/>
      <c r="BQ314" s="75"/>
      <c r="BR314" s="75"/>
      <c r="BS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  <c r="CF314" s="75"/>
      <c r="CG314" s="75"/>
      <c r="CH314" s="75"/>
      <c r="CI314" s="75"/>
      <c r="CJ314" s="75"/>
      <c r="CK314" s="75"/>
      <c r="CL314" s="75"/>
      <c r="CM314" s="75"/>
      <c r="CN314" s="75"/>
      <c r="CO314" s="75"/>
    </row>
    <row r="315" spans="1:93" ht="12.75">
      <c r="A315" s="118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Z315" s="75"/>
      <c r="BC315" s="75"/>
      <c r="BF315" s="75"/>
      <c r="BI315" s="75"/>
      <c r="BL315" s="75"/>
      <c r="BN315" s="75"/>
      <c r="BO315" s="75"/>
      <c r="BP315" s="75"/>
      <c r="BQ315" s="75"/>
      <c r="BR315" s="75"/>
      <c r="BS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5"/>
      <c r="CJ315" s="75"/>
      <c r="CK315" s="75"/>
      <c r="CL315" s="75"/>
      <c r="CM315" s="75"/>
      <c r="CN315" s="75"/>
      <c r="CO315" s="75"/>
    </row>
    <row r="316" spans="1:93" ht="12.75">
      <c r="A316" s="118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Z316" s="75"/>
      <c r="BC316" s="75"/>
      <c r="BF316" s="75"/>
      <c r="BI316" s="75"/>
      <c r="BL316" s="75"/>
      <c r="BN316" s="75"/>
      <c r="BO316" s="75"/>
      <c r="BP316" s="75"/>
      <c r="BQ316" s="75"/>
      <c r="BR316" s="75"/>
      <c r="BS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  <c r="CL316" s="75"/>
      <c r="CM316" s="75"/>
      <c r="CN316" s="75"/>
      <c r="CO316" s="75"/>
    </row>
    <row r="317" spans="1:93" ht="12.75">
      <c r="A317" s="118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Z317" s="75"/>
      <c r="BC317" s="75"/>
      <c r="BF317" s="75"/>
      <c r="BI317" s="75"/>
      <c r="BL317" s="75"/>
      <c r="BN317" s="75"/>
      <c r="BO317" s="75"/>
      <c r="BP317" s="75"/>
      <c r="BQ317" s="75"/>
      <c r="BR317" s="75"/>
      <c r="BS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</row>
    <row r="318" spans="1:93" ht="12.75">
      <c r="A318" s="118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Z318" s="75"/>
      <c r="BC318" s="75"/>
      <c r="BF318" s="75"/>
      <c r="BI318" s="75"/>
      <c r="BL318" s="75"/>
      <c r="BN318" s="75"/>
      <c r="BO318" s="75"/>
      <c r="BP318" s="75"/>
      <c r="BQ318" s="75"/>
      <c r="BR318" s="75"/>
      <c r="BS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  <c r="CL318" s="75"/>
      <c r="CM318" s="75"/>
      <c r="CN318" s="75"/>
      <c r="CO318" s="75"/>
    </row>
    <row r="319" spans="1:93" ht="12.75">
      <c r="A319" s="118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Z319" s="75"/>
      <c r="BC319" s="75"/>
      <c r="BF319" s="75"/>
      <c r="BI319" s="75"/>
      <c r="BL319" s="75"/>
      <c r="BN319" s="75"/>
      <c r="BO319" s="75"/>
      <c r="BP319" s="75"/>
      <c r="BQ319" s="75"/>
      <c r="BR319" s="75"/>
      <c r="BS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  <c r="CM319" s="75"/>
      <c r="CN319" s="75"/>
      <c r="CO319" s="75"/>
    </row>
    <row r="320" spans="1:93" ht="12.75">
      <c r="A320" s="118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Z320" s="75"/>
      <c r="BC320" s="75"/>
      <c r="BF320" s="75"/>
      <c r="BI320" s="75"/>
      <c r="BL320" s="75"/>
      <c r="BN320" s="75"/>
      <c r="BO320" s="75"/>
      <c r="BP320" s="75"/>
      <c r="BQ320" s="75"/>
      <c r="BR320" s="75"/>
      <c r="BS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  <c r="CO320" s="75"/>
    </row>
    <row r="321" spans="1:93" ht="12.75">
      <c r="A321" s="118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Z321" s="75"/>
      <c r="BC321" s="75"/>
      <c r="BF321" s="75"/>
      <c r="BI321" s="75"/>
      <c r="BL321" s="75"/>
      <c r="BN321" s="75"/>
      <c r="BO321" s="75"/>
      <c r="BP321" s="75"/>
      <c r="BQ321" s="75"/>
      <c r="BR321" s="75"/>
      <c r="BS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  <c r="CO321" s="75"/>
    </row>
    <row r="322" spans="1:93" ht="12.75">
      <c r="A322" s="118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Z322" s="75"/>
      <c r="BC322" s="75"/>
      <c r="BF322" s="75"/>
      <c r="BI322" s="75"/>
      <c r="BL322" s="75"/>
      <c r="BN322" s="75"/>
      <c r="BO322" s="75"/>
      <c r="BP322" s="75"/>
      <c r="BQ322" s="75"/>
      <c r="BR322" s="75"/>
      <c r="BS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  <c r="CO322" s="75"/>
    </row>
    <row r="323" spans="1:93" ht="12.75">
      <c r="A323" s="118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Z323" s="75"/>
      <c r="BC323" s="75"/>
      <c r="BF323" s="75"/>
      <c r="BI323" s="75"/>
      <c r="BL323" s="75"/>
      <c r="BN323" s="75"/>
      <c r="BO323" s="75"/>
      <c r="BP323" s="75"/>
      <c r="BQ323" s="75"/>
      <c r="BR323" s="75"/>
      <c r="BS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  <c r="CO323" s="75"/>
    </row>
    <row r="324" spans="1:93" ht="12.75">
      <c r="A324" s="118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Z324" s="75"/>
      <c r="BC324" s="75"/>
      <c r="BF324" s="75"/>
      <c r="BI324" s="75"/>
      <c r="BL324" s="75"/>
      <c r="BN324" s="75"/>
      <c r="BO324" s="75"/>
      <c r="BP324" s="75"/>
      <c r="BQ324" s="75"/>
      <c r="BR324" s="75"/>
      <c r="BS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75"/>
    </row>
    <row r="325" spans="1:93" ht="12.75">
      <c r="A325" s="118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Z325" s="75"/>
      <c r="BC325" s="75"/>
      <c r="BF325" s="75"/>
      <c r="BI325" s="75"/>
      <c r="BL325" s="75"/>
      <c r="BN325" s="75"/>
      <c r="BO325" s="75"/>
      <c r="BP325" s="75"/>
      <c r="BQ325" s="75"/>
      <c r="BR325" s="75"/>
      <c r="BS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</row>
    <row r="326" spans="1:93" ht="12.75">
      <c r="A326" s="118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Z326" s="75"/>
      <c r="BC326" s="75"/>
      <c r="BF326" s="75"/>
      <c r="BI326" s="75"/>
      <c r="BL326" s="75"/>
      <c r="BN326" s="75"/>
      <c r="BO326" s="75"/>
      <c r="BP326" s="75"/>
      <c r="BQ326" s="75"/>
      <c r="BR326" s="75"/>
      <c r="BS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75"/>
    </row>
    <row r="327" spans="1:93" ht="12.75">
      <c r="A327" s="118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Z327" s="75"/>
      <c r="BC327" s="75"/>
      <c r="BF327" s="75"/>
      <c r="BI327" s="75"/>
      <c r="BL327" s="75"/>
      <c r="BN327" s="75"/>
      <c r="BO327" s="75"/>
      <c r="BP327" s="75"/>
      <c r="BQ327" s="75"/>
      <c r="BR327" s="75"/>
      <c r="BS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  <c r="CO327" s="75"/>
    </row>
    <row r="328" spans="1:93" ht="12.75">
      <c r="A328" s="118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Z328" s="75"/>
      <c r="BC328" s="75"/>
      <c r="BF328" s="75"/>
      <c r="BI328" s="75"/>
      <c r="BL328" s="75"/>
      <c r="BN328" s="75"/>
      <c r="BO328" s="75"/>
      <c r="BP328" s="75"/>
      <c r="BQ328" s="75"/>
      <c r="BR328" s="75"/>
      <c r="BS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  <c r="CO328" s="75"/>
    </row>
    <row r="329" spans="1:93" ht="12.75">
      <c r="A329" s="118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Z329" s="75"/>
      <c r="BC329" s="75"/>
      <c r="BF329" s="75"/>
      <c r="BI329" s="75"/>
      <c r="BL329" s="75"/>
      <c r="BN329" s="75"/>
      <c r="BO329" s="75"/>
      <c r="BP329" s="75"/>
      <c r="BQ329" s="75"/>
      <c r="BR329" s="75"/>
      <c r="BS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  <c r="CO329" s="75"/>
    </row>
    <row r="330" spans="1:93" ht="12.75">
      <c r="A330" s="118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Z330" s="75"/>
      <c r="BC330" s="75"/>
      <c r="BF330" s="75"/>
      <c r="BI330" s="75"/>
      <c r="BL330" s="75"/>
      <c r="BN330" s="75"/>
      <c r="BO330" s="75"/>
      <c r="BP330" s="75"/>
      <c r="BQ330" s="75"/>
      <c r="BR330" s="75"/>
      <c r="BS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  <c r="CO330" s="75"/>
    </row>
    <row r="331" spans="1:93" ht="12.75">
      <c r="A331" s="118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Z331" s="75"/>
      <c r="BC331" s="75"/>
      <c r="BF331" s="75"/>
      <c r="BI331" s="75"/>
      <c r="BL331" s="75"/>
      <c r="BN331" s="75"/>
      <c r="BO331" s="75"/>
      <c r="BP331" s="75"/>
      <c r="BQ331" s="75"/>
      <c r="BR331" s="75"/>
      <c r="BS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  <c r="CO331" s="75"/>
    </row>
    <row r="332" spans="1:93" ht="12.75">
      <c r="A332" s="118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Z332" s="75"/>
      <c r="BC332" s="75"/>
      <c r="BF332" s="75"/>
      <c r="BI332" s="75"/>
      <c r="BL332" s="75"/>
      <c r="BN332" s="75"/>
      <c r="BO332" s="75"/>
      <c r="BP332" s="75"/>
      <c r="BQ332" s="75"/>
      <c r="BR332" s="75"/>
      <c r="BS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75"/>
    </row>
    <row r="333" spans="1:93" ht="12.75">
      <c r="A333" s="118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Z333" s="75"/>
      <c r="BC333" s="75"/>
      <c r="BF333" s="75"/>
      <c r="BI333" s="75"/>
      <c r="BL333" s="75"/>
      <c r="BN333" s="75"/>
      <c r="BO333" s="75"/>
      <c r="BP333" s="75"/>
      <c r="BQ333" s="75"/>
      <c r="BR333" s="75"/>
      <c r="BS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  <c r="CO333" s="75"/>
    </row>
    <row r="334" spans="1:93" ht="12.75">
      <c r="A334" s="118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Z334" s="75"/>
      <c r="BC334" s="75"/>
      <c r="BF334" s="75"/>
      <c r="BI334" s="75"/>
      <c r="BL334" s="75"/>
      <c r="BN334" s="75"/>
      <c r="BO334" s="75"/>
      <c r="BP334" s="75"/>
      <c r="BQ334" s="75"/>
      <c r="BR334" s="75"/>
      <c r="BS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75"/>
    </row>
    <row r="335" spans="1:93" ht="12.75">
      <c r="A335" s="118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Z335" s="75"/>
      <c r="BC335" s="75"/>
      <c r="BF335" s="75"/>
      <c r="BI335" s="75"/>
      <c r="BL335" s="75"/>
      <c r="BN335" s="75"/>
      <c r="BO335" s="75"/>
      <c r="BP335" s="75"/>
      <c r="BQ335" s="75"/>
      <c r="BR335" s="75"/>
      <c r="BS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75"/>
    </row>
    <row r="336" spans="1:93" ht="12.75">
      <c r="A336" s="118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Z336" s="75"/>
      <c r="BC336" s="75"/>
      <c r="BF336" s="75"/>
      <c r="BI336" s="75"/>
      <c r="BL336" s="75"/>
      <c r="BN336" s="75"/>
      <c r="BO336" s="75"/>
      <c r="BP336" s="75"/>
      <c r="BQ336" s="75"/>
      <c r="BR336" s="75"/>
      <c r="BS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75"/>
    </row>
    <row r="337" spans="1:93" ht="12.75">
      <c r="A337" s="118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Z337" s="75"/>
      <c r="BC337" s="75"/>
      <c r="BF337" s="75"/>
      <c r="BI337" s="75"/>
      <c r="BL337" s="75"/>
      <c r="BN337" s="75"/>
      <c r="BO337" s="75"/>
      <c r="BP337" s="75"/>
      <c r="BQ337" s="75"/>
      <c r="BR337" s="75"/>
      <c r="BS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75"/>
    </row>
    <row r="338" spans="1:93" ht="12.75">
      <c r="A338" s="118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Z338" s="75"/>
      <c r="BC338" s="75"/>
      <c r="BF338" s="75"/>
      <c r="BI338" s="75"/>
      <c r="BL338" s="75"/>
      <c r="BN338" s="75"/>
      <c r="BO338" s="75"/>
      <c r="BP338" s="75"/>
      <c r="BQ338" s="75"/>
      <c r="BR338" s="75"/>
      <c r="BS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  <c r="CL338" s="75"/>
      <c r="CM338" s="75"/>
      <c r="CN338" s="75"/>
      <c r="CO338" s="75"/>
    </row>
    <row r="339" spans="1:93" ht="12.75">
      <c r="A339" s="118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Z339" s="75"/>
      <c r="BC339" s="75"/>
      <c r="BF339" s="75"/>
      <c r="BI339" s="75"/>
      <c r="BL339" s="75"/>
      <c r="BN339" s="75"/>
      <c r="BO339" s="75"/>
      <c r="BP339" s="75"/>
      <c r="BQ339" s="75"/>
      <c r="BR339" s="75"/>
      <c r="BS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  <c r="CO339" s="75"/>
    </row>
    <row r="340" spans="1:93" ht="12.75">
      <c r="A340" s="118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Z340" s="75"/>
      <c r="BC340" s="75"/>
      <c r="BF340" s="75"/>
      <c r="BI340" s="75"/>
      <c r="BL340" s="75"/>
      <c r="BN340" s="75"/>
      <c r="BO340" s="75"/>
      <c r="BP340" s="75"/>
      <c r="BQ340" s="75"/>
      <c r="BR340" s="75"/>
      <c r="BS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</row>
    <row r="341" spans="1:93" ht="12.75">
      <c r="A341" s="118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Z341" s="75"/>
      <c r="BC341" s="75"/>
      <c r="BF341" s="75"/>
      <c r="BI341" s="75"/>
      <c r="BL341" s="75"/>
      <c r="BN341" s="75"/>
      <c r="BO341" s="75"/>
      <c r="BP341" s="75"/>
      <c r="BQ341" s="75"/>
      <c r="BR341" s="75"/>
      <c r="BS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  <c r="CF341" s="75"/>
      <c r="CG341" s="75"/>
      <c r="CH341" s="75"/>
      <c r="CI341" s="75"/>
      <c r="CJ341" s="75"/>
      <c r="CK341" s="75"/>
      <c r="CL341" s="75"/>
      <c r="CM341" s="75"/>
      <c r="CN341" s="75"/>
      <c r="CO341" s="75"/>
    </row>
    <row r="342" spans="1:93" ht="12.75">
      <c r="A342" s="118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Z342" s="75"/>
      <c r="BC342" s="75"/>
      <c r="BF342" s="75"/>
      <c r="BI342" s="75"/>
      <c r="BL342" s="75"/>
      <c r="BN342" s="75"/>
      <c r="BO342" s="75"/>
      <c r="BP342" s="75"/>
      <c r="BQ342" s="75"/>
      <c r="BR342" s="75"/>
      <c r="BS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  <c r="CF342" s="75"/>
      <c r="CG342" s="75"/>
      <c r="CH342" s="75"/>
      <c r="CI342" s="75"/>
      <c r="CJ342" s="75"/>
      <c r="CK342" s="75"/>
      <c r="CL342" s="75"/>
      <c r="CM342" s="75"/>
      <c r="CN342" s="75"/>
      <c r="CO342" s="75"/>
    </row>
    <row r="343" spans="1:93" ht="12.75">
      <c r="A343" s="118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Z343" s="75"/>
      <c r="BC343" s="75"/>
      <c r="BF343" s="75"/>
      <c r="BI343" s="75"/>
      <c r="BL343" s="75"/>
      <c r="BN343" s="75"/>
      <c r="BO343" s="75"/>
      <c r="BP343" s="75"/>
      <c r="BQ343" s="75"/>
      <c r="BR343" s="75"/>
      <c r="BS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  <c r="CF343" s="75"/>
      <c r="CG343" s="75"/>
      <c r="CH343" s="75"/>
      <c r="CI343" s="75"/>
      <c r="CJ343" s="75"/>
      <c r="CK343" s="75"/>
      <c r="CL343" s="75"/>
      <c r="CM343" s="75"/>
      <c r="CN343" s="75"/>
      <c r="CO343" s="75"/>
    </row>
    <row r="344" spans="1:93" ht="12.75">
      <c r="A344" s="118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Z344" s="75"/>
      <c r="BC344" s="75"/>
      <c r="BF344" s="75"/>
      <c r="BI344" s="75"/>
      <c r="BL344" s="75"/>
      <c r="BN344" s="75"/>
      <c r="BO344" s="75"/>
      <c r="BP344" s="75"/>
      <c r="BQ344" s="75"/>
      <c r="BR344" s="75"/>
      <c r="BS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  <c r="CF344" s="75"/>
      <c r="CG344" s="75"/>
      <c r="CH344" s="75"/>
      <c r="CI344" s="75"/>
      <c r="CJ344" s="75"/>
      <c r="CK344" s="75"/>
      <c r="CL344" s="75"/>
      <c r="CM344" s="75"/>
      <c r="CN344" s="75"/>
      <c r="CO344" s="75"/>
    </row>
    <row r="345" spans="1:93" ht="12.75">
      <c r="A345" s="118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Z345" s="75"/>
      <c r="BC345" s="75"/>
      <c r="BF345" s="75"/>
      <c r="BI345" s="75"/>
      <c r="BL345" s="75"/>
      <c r="BN345" s="75"/>
      <c r="BO345" s="75"/>
      <c r="BP345" s="75"/>
      <c r="BQ345" s="75"/>
      <c r="BR345" s="75"/>
      <c r="BS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  <c r="CF345" s="75"/>
      <c r="CG345" s="75"/>
      <c r="CH345" s="75"/>
      <c r="CI345" s="75"/>
      <c r="CJ345" s="75"/>
      <c r="CK345" s="75"/>
      <c r="CL345" s="75"/>
      <c r="CM345" s="75"/>
      <c r="CN345" s="75"/>
      <c r="CO345" s="75"/>
    </row>
    <row r="346" spans="1:93" ht="12.75">
      <c r="A346" s="118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Z346" s="75"/>
      <c r="BC346" s="75"/>
      <c r="BF346" s="75"/>
      <c r="BI346" s="75"/>
      <c r="BL346" s="75"/>
      <c r="BN346" s="75"/>
      <c r="BO346" s="75"/>
      <c r="BP346" s="75"/>
      <c r="BQ346" s="75"/>
      <c r="BR346" s="75"/>
      <c r="BS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  <c r="CG346" s="75"/>
      <c r="CH346" s="75"/>
      <c r="CI346" s="75"/>
      <c r="CJ346" s="75"/>
      <c r="CK346" s="75"/>
      <c r="CL346" s="75"/>
      <c r="CM346" s="75"/>
      <c r="CN346" s="75"/>
      <c r="CO346" s="75"/>
    </row>
    <row r="347" spans="1:93" ht="12.75">
      <c r="A347" s="118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Z347" s="75"/>
      <c r="BC347" s="75"/>
      <c r="BF347" s="75"/>
      <c r="BI347" s="75"/>
      <c r="BL347" s="75"/>
      <c r="BN347" s="75"/>
      <c r="BO347" s="75"/>
      <c r="BP347" s="75"/>
      <c r="BQ347" s="75"/>
      <c r="BR347" s="75"/>
      <c r="BS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  <c r="CL347" s="75"/>
      <c r="CM347" s="75"/>
      <c r="CN347" s="75"/>
      <c r="CO347" s="75"/>
    </row>
    <row r="348" spans="1:93" ht="12.75">
      <c r="A348" s="118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Z348" s="75"/>
      <c r="BC348" s="75"/>
      <c r="BF348" s="75"/>
      <c r="BI348" s="75"/>
      <c r="BL348" s="75"/>
      <c r="BN348" s="75"/>
      <c r="BO348" s="75"/>
      <c r="BP348" s="75"/>
      <c r="BQ348" s="75"/>
      <c r="BR348" s="75"/>
      <c r="BS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  <c r="CG348" s="75"/>
      <c r="CH348" s="75"/>
      <c r="CI348" s="75"/>
      <c r="CJ348" s="75"/>
      <c r="CK348" s="75"/>
      <c r="CL348" s="75"/>
      <c r="CM348" s="75"/>
      <c r="CN348" s="75"/>
      <c r="CO348" s="75"/>
    </row>
    <row r="349" spans="1:93" ht="12.75">
      <c r="A349" s="118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Z349" s="75"/>
      <c r="BC349" s="75"/>
      <c r="BF349" s="75"/>
      <c r="BI349" s="75"/>
      <c r="BL349" s="75"/>
      <c r="BN349" s="75"/>
      <c r="BO349" s="75"/>
      <c r="BP349" s="75"/>
      <c r="BQ349" s="75"/>
      <c r="BR349" s="75"/>
      <c r="BS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  <c r="CI349" s="75"/>
      <c r="CJ349" s="75"/>
      <c r="CK349" s="75"/>
      <c r="CL349" s="75"/>
      <c r="CM349" s="75"/>
      <c r="CN349" s="75"/>
      <c r="CO349" s="75"/>
    </row>
    <row r="350" spans="1:93" ht="12.75">
      <c r="A350" s="118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Z350" s="75"/>
      <c r="BC350" s="75"/>
      <c r="BF350" s="75"/>
      <c r="BI350" s="75"/>
      <c r="BL350" s="75"/>
      <c r="BN350" s="75"/>
      <c r="BO350" s="75"/>
      <c r="BP350" s="75"/>
      <c r="BQ350" s="75"/>
      <c r="BR350" s="75"/>
      <c r="BS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  <c r="CF350" s="75"/>
      <c r="CG350" s="75"/>
      <c r="CH350" s="75"/>
      <c r="CI350" s="75"/>
      <c r="CJ350" s="75"/>
      <c r="CK350" s="75"/>
      <c r="CL350" s="75"/>
      <c r="CM350" s="75"/>
      <c r="CN350" s="75"/>
      <c r="CO350" s="75"/>
    </row>
    <row r="351" spans="1:93" ht="12.75">
      <c r="A351" s="118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Z351" s="75"/>
      <c r="BC351" s="75"/>
      <c r="BF351" s="75"/>
      <c r="BI351" s="75"/>
      <c r="BL351" s="75"/>
      <c r="BN351" s="75"/>
      <c r="BO351" s="75"/>
      <c r="BP351" s="75"/>
      <c r="BQ351" s="75"/>
      <c r="BR351" s="75"/>
      <c r="BS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  <c r="CI351" s="75"/>
      <c r="CJ351" s="75"/>
      <c r="CK351" s="75"/>
      <c r="CL351" s="75"/>
      <c r="CM351" s="75"/>
      <c r="CN351" s="75"/>
      <c r="CO351" s="75"/>
    </row>
    <row r="352" spans="1:93" ht="12.75">
      <c r="A352" s="118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Z352" s="75"/>
      <c r="BC352" s="75"/>
      <c r="BF352" s="75"/>
      <c r="BI352" s="75"/>
      <c r="BL352" s="75"/>
      <c r="BN352" s="75"/>
      <c r="BO352" s="75"/>
      <c r="BP352" s="75"/>
      <c r="BQ352" s="75"/>
      <c r="BR352" s="75"/>
      <c r="BS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  <c r="CL352" s="75"/>
      <c r="CM352" s="75"/>
      <c r="CN352" s="75"/>
      <c r="CO352" s="75"/>
    </row>
    <row r="353" spans="1:93" ht="12.75">
      <c r="A353" s="118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Z353" s="75"/>
      <c r="BC353" s="75"/>
      <c r="BF353" s="75"/>
      <c r="BI353" s="75"/>
      <c r="BL353" s="75"/>
      <c r="BN353" s="75"/>
      <c r="BO353" s="75"/>
      <c r="BP353" s="75"/>
      <c r="BQ353" s="75"/>
      <c r="BR353" s="75"/>
      <c r="BS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  <c r="CL353" s="75"/>
      <c r="CM353" s="75"/>
      <c r="CN353" s="75"/>
      <c r="CO353" s="75"/>
    </row>
    <row r="354" spans="82:93" ht="12.75">
      <c r="CD354" s="86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8"/>
    </row>
  </sheetData>
  <sheetProtection sheet="1"/>
  <mergeCells count="126">
    <mergeCell ref="BY1:CH1"/>
    <mergeCell ref="AO1:AV1"/>
    <mergeCell ref="AC1:AN1"/>
    <mergeCell ref="AX1:BN1"/>
    <mergeCell ref="AG205:AG208"/>
    <mergeCell ref="BT205:BT208"/>
    <mergeCell ref="BO205:BO208"/>
    <mergeCell ref="BK205:BK208"/>
    <mergeCell ref="BL205:BL208"/>
    <mergeCell ref="BM205:BM208"/>
    <mergeCell ref="BN205:BN208"/>
    <mergeCell ref="BG205:BG208"/>
    <mergeCell ref="BH205:BH208"/>
    <mergeCell ref="BI205:BI208"/>
    <mergeCell ref="A1:Q1"/>
    <mergeCell ref="R1:AA1"/>
    <mergeCell ref="AD205:AD208"/>
    <mergeCell ref="AE205:AE208"/>
    <mergeCell ref="A205:A208"/>
    <mergeCell ref="AB205:AB208"/>
    <mergeCell ref="B205:B208"/>
    <mergeCell ref="C205:C208"/>
    <mergeCell ref="D205:D208"/>
    <mergeCell ref="E205:E208"/>
    <mergeCell ref="BR2:BS3"/>
    <mergeCell ref="CK205:CK208"/>
    <mergeCell ref="CL205:CL208"/>
    <mergeCell ref="CM205:CM208"/>
    <mergeCell ref="CH205:CH208"/>
    <mergeCell ref="CI205:CI208"/>
    <mergeCell ref="CF205:CF208"/>
    <mergeCell ref="CG205:CG208"/>
    <mergeCell ref="BV205:BV208"/>
    <mergeCell ref="BW205:BW208"/>
    <mergeCell ref="CN205:CN208"/>
    <mergeCell ref="CO205:CO208"/>
    <mergeCell ref="BY205:BY208"/>
    <mergeCell ref="BZ205:BZ208"/>
    <mergeCell ref="CA205:CA208"/>
    <mergeCell ref="CC205:CC208"/>
    <mergeCell ref="CB205:CB208"/>
    <mergeCell ref="CJ205:CJ208"/>
    <mergeCell ref="CD205:CD208"/>
    <mergeCell ref="CE205:CE208"/>
    <mergeCell ref="BX205:BX208"/>
    <mergeCell ref="BP205:BP208"/>
    <mergeCell ref="BQ205:BQ208"/>
    <mergeCell ref="BR205:BR208"/>
    <mergeCell ref="BS205:BS208"/>
    <mergeCell ref="BU205:BU208"/>
    <mergeCell ref="BJ205:BJ208"/>
    <mergeCell ref="BC205:BC208"/>
    <mergeCell ref="BD205:BD208"/>
    <mergeCell ref="BE205:BE208"/>
    <mergeCell ref="BF205:BF208"/>
    <mergeCell ref="AY205:AY208"/>
    <mergeCell ref="AZ205:AZ208"/>
    <mergeCell ref="BA205:BA208"/>
    <mergeCell ref="BB205:BB208"/>
    <mergeCell ref="AV205:AV208"/>
    <mergeCell ref="AW205:AW208"/>
    <mergeCell ref="AX205:AX208"/>
    <mergeCell ref="AR205:AR208"/>
    <mergeCell ref="AS205:AS208"/>
    <mergeCell ref="AT205:AT208"/>
    <mergeCell ref="AU205:AU208"/>
    <mergeCell ref="AN205:AN208"/>
    <mergeCell ref="AO205:AO208"/>
    <mergeCell ref="AP205:AP208"/>
    <mergeCell ref="AQ205:AQ208"/>
    <mergeCell ref="F205:F208"/>
    <mergeCell ref="G205:G208"/>
    <mergeCell ref="H205:H208"/>
    <mergeCell ref="I205:I208"/>
    <mergeCell ref="K205:K208"/>
    <mergeCell ref="L205:L208"/>
    <mergeCell ref="M205:M208"/>
    <mergeCell ref="Y205:Y208"/>
    <mergeCell ref="W205:W208"/>
    <mergeCell ref="N205:N208"/>
    <mergeCell ref="O205:O208"/>
    <mergeCell ref="P205:P208"/>
    <mergeCell ref="Q205:Q208"/>
    <mergeCell ref="AC205:AC208"/>
    <mergeCell ref="S205:S208"/>
    <mergeCell ref="T205:T208"/>
    <mergeCell ref="U205:U208"/>
    <mergeCell ref="V205:V208"/>
    <mergeCell ref="Z205:Z208"/>
    <mergeCell ref="AA205:AA208"/>
    <mergeCell ref="AF205:AF208"/>
    <mergeCell ref="A2:Q2"/>
    <mergeCell ref="AH205:AH208"/>
    <mergeCell ref="R3:T3"/>
    <mergeCell ref="Y3:AA3"/>
    <mergeCell ref="U3:W3"/>
    <mergeCell ref="H3:I3"/>
    <mergeCell ref="B3:G3"/>
    <mergeCell ref="J3:J4"/>
    <mergeCell ref="X205:X208"/>
    <mergeCell ref="AI205:AI208"/>
    <mergeCell ref="AJ205:AJ208"/>
    <mergeCell ref="AZ3:BB3"/>
    <mergeCell ref="BC3:BE3"/>
    <mergeCell ref="AB3:AK3"/>
    <mergeCell ref="AL3:AR3"/>
    <mergeCell ref="AS3:AV3"/>
    <mergeCell ref="AK205:AK208"/>
    <mergeCell ref="AL205:AL208"/>
    <mergeCell ref="AM205:AM208"/>
    <mergeCell ref="AL2:AV2"/>
    <mergeCell ref="K3:P3"/>
    <mergeCell ref="AW3:AY3"/>
    <mergeCell ref="R2:AA2"/>
    <mergeCell ref="AB2:AK2"/>
    <mergeCell ref="AW2:BQ2"/>
    <mergeCell ref="BF3:BH3"/>
    <mergeCell ref="BI3:BK3"/>
    <mergeCell ref="BL3:BN3"/>
    <mergeCell ref="BO3:BQ3"/>
    <mergeCell ref="BT3:BU3"/>
    <mergeCell ref="BT2:BU2"/>
    <mergeCell ref="CD2:CO2"/>
    <mergeCell ref="BV2:CC2"/>
    <mergeCell ref="BV3:CC3"/>
    <mergeCell ref="CD3:CO3"/>
  </mergeCells>
  <dataValidations count="1">
    <dataValidation type="list" showInputMessage="1" showErrorMessage="1" sqref="J5:J204">
      <formula1>$A$209:$A$270</formula1>
    </dataValidation>
  </dataValidations>
  <printOptions gridLines="1" horizontalCentered="1" verticalCentered="1"/>
  <pageMargins left="0.34" right="0.17" top="0" bottom="0.48" header="0.35" footer="0.17"/>
  <pageSetup horizontalDpi="600" verticalDpi="600" orientation="landscape" pageOrder="overThenDown" scale="97" r:id="rId1"/>
  <headerFooter alignWithMargins="0">
    <oddFooter>&amp;CPage &amp;P of &amp;N</oddFooter>
  </headerFooter>
  <rowBreaks count="1" manualBreakCount="1">
    <brk id="178" max="92" man="1"/>
  </rowBreaks>
  <colBreaks count="1" manualBreakCount="1">
    <brk id="48" min="1" max="207" man="1"/>
  </colBreaks>
  <ignoredErrors>
    <ignoredError sqref="X205 X210:X211 X212:X239 X240:X270 J211:J270" formula="1"/>
    <ignoredError sqref="A5:A20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C76"/>
  <sheetViews>
    <sheetView showRowColHeaders="0" zoomScalePageLayoutView="0" workbookViewId="0" topLeftCell="H2">
      <selection activeCell="O19" sqref="O19"/>
    </sheetView>
  </sheetViews>
  <sheetFormatPr defaultColWidth="9.140625" defaultRowHeight="12.75"/>
  <cols>
    <col min="1" max="1" width="3.28125" style="0" customWidth="1"/>
    <col min="2" max="9" width="4.8515625" style="0" customWidth="1"/>
    <col min="10" max="10" width="14.7109375" style="0" customWidth="1"/>
    <col min="18" max="18" width="12.7109375" style="0" customWidth="1"/>
    <col min="19" max="23" width="3.8515625" style="0" customWidth="1"/>
    <col min="24" max="24" width="9.8515625" style="0" customWidth="1"/>
    <col min="25" max="27" width="3.00390625" style="0" customWidth="1"/>
    <col min="28" max="28" width="4.7109375" style="0" customWidth="1"/>
    <col min="29" max="29" width="6.7109375" style="0" customWidth="1"/>
    <col min="30" max="30" width="5.421875" style="0" customWidth="1"/>
    <col min="31" max="31" width="4.7109375" style="0" customWidth="1"/>
    <col min="32" max="32" width="6.421875" style="0" customWidth="1"/>
    <col min="33" max="33" width="4.140625" style="0" customWidth="1"/>
    <col min="34" max="34" width="8.00390625" style="0" customWidth="1"/>
    <col min="35" max="35" width="7.00390625" style="0" customWidth="1"/>
    <col min="36" max="36" width="6.8515625" style="0" customWidth="1"/>
    <col min="37" max="37" width="6.28125" style="0" customWidth="1"/>
    <col min="41" max="41" width="6.140625" style="0" customWidth="1"/>
    <col min="42" max="42" width="7.57421875" style="0" customWidth="1"/>
    <col min="45" max="45" width="10.140625" style="0" customWidth="1"/>
    <col min="46" max="46" width="8.00390625" style="0" customWidth="1"/>
    <col min="48" max="48" width="7.8515625" style="0" customWidth="1"/>
    <col min="49" max="49" width="3.57421875" style="0" customWidth="1"/>
    <col min="50" max="50" width="3.28125" style="0" customWidth="1"/>
    <col min="51" max="51" width="3.140625" style="0" customWidth="1"/>
    <col min="52" max="85" width="3.57421875" style="0" customWidth="1"/>
    <col min="86" max="86" width="5.28125" style="0" customWidth="1"/>
    <col min="87" max="87" width="5.57421875" style="0" customWidth="1"/>
    <col min="89" max="89" width="6.57421875" style="0" customWidth="1"/>
    <col min="90" max="90" width="6.8515625" style="0" customWidth="1"/>
    <col min="91" max="91" width="7.7109375" style="0" customWidth="1"/>
    <col min="92" max="92" width="4.28125" style="0" customWidth="1"/>
    <col min="93" max="93" width="6.140625" style="0" customWidth="1"/>
  </cols>
  <sheetData>
    <row r="1" spans="1:27" s="75" customFormat="1" ht="13.5" thickBot="1">
      <c r="A1" s="367" t="s">
        <v>202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2" t="s">
        <v>387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93" ht="13.5" thickBot="1">
      <c r="A2" s="368" t="s">
        <v>17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0"/>
      <c r="R2" s="316" t="s">
        <v>18</v>
      </c>
      <c r="S2" s="316"/>
      <c r="T2" s="316"/>
      <c r="U2" s="316"/>
      <c r="V2" s="316"/>
      <c r="W2" s="316"/>
      <c r="X2" s="316"/>
      <c r="Y2" s="316"/>
      <c r="Z2" s="316"/>
      <c r="AA2" s="322"/>
      <c r="AB2" s="305" t="s">
        <v>19</v>
      </c>
      <c r="AC2" s="306"/>
      <c r="AD2" s="306"/>
      <c r="AE2" s="306"/>
      <c r="AF2" s="306"/>
      <c r="AG2" s="306"/>
      <c r="AH2" s="306"/>
      <c r="AI2" s="306"/>
      <c r="AJ2" s="306"/>
      <c r="AK2" s="307"/>
      <c r="AL2" s="316" t="s">
        <v>20</v>
      </c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23" t="s">
        <v>66</v>
      </c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5"/>
      <c r="BR2" s="358"/>
      <c r="BS2" s="359"/>
      <c r="BT2" s="303"/>
      <c r="BU2" s="304"/>
      <c r="BV2" s="308" t="s">
        <v>44</v>
      </c>
      <c r="BW2" s="309"/>
      <c r="BX2" s="309"/>
      <c r="BY2" s="309"/>
      <c r="BZ2" s="309"/>
      <c r="CA2" s="309"/>
      <c r="CB2" s="309"/>
      <c r="CC2" s="310"/>
      <c r="CD2" s="305" t="s">
        <v>33</v>
      </c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7"/>
    </row>
    <row r="3" spans="1:93" ht="12.75">
      <c r="A3" s="56" t="s">
        <v>67</v>
      </c>
      <c r="B3" s="347" t="s">
        <v>0</v>
      </c>
      <c r="C3" s="347"/>
      <c r="D3" s="347"/>
      <c r="E3" s="347"/>
      <c r="F3" s="347"/>
      <c r="G3" s="347"/>
      <c r="H3" s="318" t="s">
        <v>1</v>
      </c>
      <c r="I3" s="318"/>
      <c r="J3" s="348" t="s">
        <v>112</v>
      </c>
      <c r="K3" s="318" t="s">
        <v>2</v>
      </c>
      <c r="L3" s="318"/>
      <c r="M3" s="318"/>
      <c r="N3" s="318"/>
      <c r="O3" s="318"/>
      <c r="P3" s="318"/>
      <c r="Q3" s="7"/>
      <c r="R3" s="339" t="s">
        <v>42</v>
      </c>
      <c r="S3" s="339"/>
      <c r="T3" s="340"/>
      <c r="U3" s="344" t="s">
        <v>69</v>
      </c>
      <c r="V3" s="345"/>
      <c r="W3" s="346"/>
      <c r="X3" s="43" t="s">
        <v>5</v>
      </c>
      <c r="Y3" s="341" t="s">
        <v>41</v>
      </c>
      <c r="Z3" s="342"/>
      <c r="AA3" s="343"/>
      <c r="AB3" s="313"/>
      <c r="AC3" s="314"/>
      <c r="AD3" s="314"/>
      <c r="AE3" s="314"/>
      <c r="AF3" s="314"/>
      <c r="AG3" s="314"/>
      <c r="AH3" s="314"/>
      <c r="AI3" s="314"/>
      <c r="AJ3" s="314"/>
      <c r="AK3" s="329"/>
      <c r="AL3" s="330" t="s">
        <v>7</v>
      </c>
      <c r="AM3" s="331"/>
      <c r="AN3" s="331"/>
      <c r="AO3" s="331"/>
      <c r="AP3" s="331"/>
      <c r="AQ3" s="331"/>
      <c r="AR3" s="332"/>
      <c r="AS3" s="333" t="s">
        <v>10</v>
      </c>
      <c r="AT3" s="334"/>
      <c r="AU3" s="334"/>
      <c r="AV3" s="335"/>
      <c r="AW3" s="319" t="s">
        <v>60</v>
      </c>
      <c r="AX3" s="320"/>
      <c r="AY3" s="321"/>
      <c r="AZ3" s="319" t="s">
        <v>75</v>
      </c>
      <c r="BA3" s="320"/>
      <c r="BB3" s="321"/>
      <c r="BC3" s="319" t="s">
        <v>61</v>
      </c>
      <c r="BD3" s="320"/>
      <c r="BE3" s="321"/>
      <c r="BF3" s="319" t="s">
        <v>62</v>
      </c>
      <c r="BG3" s="320"/>
      <c r="BH3" s="321"/>
      <c r="BI3" s="319" t="s">
        <v>63</v>
      </c>
      <c r="BJ3" s="320"/>
      <c r="BK3" s="321"/>
      <c r="BL3" s="319" t="s">
        <v>64</v>
      </c>
      <c r="BM3" s="320"/>
      <c r="BN3" s="321"/>
      <c r="BO3" s="320" t="s">
        <v>65</v>
      </c>
      <c r="BP3" s="320"/>
      <c r="BQ3" s="321"/>
      <c r="BR3" s="360"/>
      <c r="BS3" s="361"/>
      <c r="BT3" s="301" t="s">
        <v>121</v>
      </c>
      <c r="BU3" s="302"/>
      <c r="BV3" s="311"/>
      <c r="BW3" s="311"/>
      <c r="BX3" s="311"/>
      <c r="BY3" s="311"/>
      <c r="BZ3" s="311"/>
      <c r="CA3" s="311"/>
      <c r="CB3" s="311"/>
      <c r="CC3" s="312"/>
      <c r="CD3" s="313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5"/>
    </row>
    <row r="4" spans="1:93" s="1" customFormat="1" ht="103.5" customHeight="1" thickBot="1">
      <c r="A4" s="57"/>
      <c r="B4" s="58" t="s">
        <v>22</v>
      </c>
      <c r="C4" s="58" t="s">
        <v>23</v>
      </c>
      <c r="D4" s="58" t="s">
        <v>24</v>
      </c>
      <c r="E4" s="58" t="s">
        <v>25</v>
      </c>
      <c r="F4" s="58" t="s">
        <v>26</v>
      </c>
      <c r="G4" s="58" t="s">
        <v>27</v>
      </c>
      <c r="H4" s="59" t="s">
        <v>28</v>
      </c>
      <c r="I4" s="59" t="s">
        <v>29</v>
      </c>
      <c r="J4" s="349"/>
      <c r="K4" s="59" t="s">
        <v>13</v>
      </c>
      <c r="L4" s="60" t="s">
        <v>87</v>
      </c>
      <c r="M4" s="59" t="s">
        <v>3</v>
      </c>
      <c r="N4" s="60" t="s">
        <v>88</v>
      </c>
      <c r="O4" s="60" t="s">
        <v>89</v>
      </c>
      <c r="P4" s="61" t="s">
        <v>90</v>
      </c>
      <c r="Q4" s="62" t="s">
        <v>71</v>
      </c>
      <c r="R4" s="64" t="s">
        <v>113</v>
      </c>
      <c r="S4" s="15" t="s">
        <v>91</v>
      </c>
      <c r="T4" s="16" t="s">
        <v>4</v>
      </c>
      <c r="U4" s="45">
        <v>0</v>
      </c>
      <c r="V4" s="63">
        <v>1</v>
      </c>
      <c r="W4" s="65" t="s">
        <v>68</v>
      </c>
      <c r="X4" s="44" t="s">
        <v>114</v>
      </c>
      <c r="Y4" s="45" t="s">
        <v>72</v>
      </c>
      <c r="Z4" s="13" t="s">
        <v>73</v>
      </c>
      <c r="AA4" s="66" t="s">
        <v>74</v>
      </c>
      <c r="AB4" s="99" t="s">
        <v>6</v>
      </c>
      <c r="AC4" s="15" t="s">
        <v>86</v>
      </c>
      <c r="AD4" s="95" t="s">
        <v>126</v>
      </c>
      <c r="AE4" s="95" t="s">
        <v>128</v>
      </c>
      <c r="AF4" s="15" t="s">
        <v>30</v>
      </c>
      <c r="AG4" s="95" t="s">
        <v>127</v>
      </c>
      <c r="AH4" s="15" t="s">
        <v>31</v>
      </c>
      <c r="AI4" s="15" t="s">
        <v>85</v>
      </c>
      <c r="AJ4" s="15" t="s">
        <v>84</v>
      </c>
      <c r="AK4" s="18" t="s">
        <v>32</v>
      </c>
      <c r="AL4" s="77" t="s">
        <v>83</v>
      </c>
      <c r="AM4" s="14" t="s">
        <v>82</v>
      </c>
      <c r="AN4" s="14" t="s">
        <v>70</v>
      </c>
      <c r="AO4" s="14" t="s">
        <v>81</v>
      </c>
      <c r="AP4" s="14" t="s">
        <v>80</v>
      </c>
      <c r="AQ4" s="14" t="s">
        <v>8</v>
      </c>
      <c r="AR4" s="17" t="s">
        <v>9</v>
      </c>
      <c r="AS4" s="44" t="s">
        <v>21</v>
      </c>
      <c r="AT4" s="12" t="s">
        <v>11</v>
      </c>
      <c r="AU4" s="12" t="s">
        <v>12</v>
      </c>
      <c r="AV4" s="46" t="s">
        <v>79</v>
      </c>
      <c r="AW4" s="20" t="s">
        <v>72</v>
      </c>
      <c r="AX4" s="21" t="s">
        <v>73</v>
      </c>
      <c r="AY4" s="80" t="s">
        <v>74</v>
      </c>
      <c r="AZ4" s="20" t="s">
        <v>72</v>
      </c>
      <c r="BA4" s="21" t="s">
        <v>73</v>
      </c>
      <c r="BB4" s="80" t="s">
        <v>74</v>
      </c>
      <c r="BC4" s="20" t="s">
        <v>72</v>
      </c>
      <c r="BD4" s="21" t="s">
        <v>73</v>
      </c>
      <c r="BE4" s="80" t="s">
        <v>74</v>
      </c>
      <c r="BF4" s="20" t="s">
        <v>72</v>
      </c>
      <c r="BG4" s="21" t="s">
        <v>73</v>
      </c>
      <c r="BH4" s="80" t="s">
        <v>74</v>
      </c>
      <c r="BI4" s="20" t="s">
        <v>72</v>
      </c>
      <c r="BJ4" s="21" t="s">
        <v>73</v>
      </c>
      <c r="BK4" s="80" t="s">
        <v>74</v>
      </c>
      <c r="BL4" s="20" t="s">
        <v>72</v>
      </c>
      <c r="BM4" s="21" t="s">
        <v>73</v>
      </c>
      <c r="BN4" s="39" t="s">
        <v>74</v>
      </c>
      <c r="BO4" s="81" t="s">
        <v>72</v>
      </c>
      <c r="BP4" s="21" t="s">
        <v>73</v>
      </c>
      <c r="BQ4" s="80" t="s">
        <v>74</v>
      </c>
      <c r="BR4" s="20" t="s">
        <v>118</v>
      </c>
      <c r="BS4" s="80" t="s">
        <v>76</v>
      </c>
      <c r="BT4" s="103" t="s">
        <v>119</v>
      </c>
      <c r="BU4" s="104" t="s">
        <v>120</v>
      </c>
      <c r="BV4" s="100" t="s">
        <v>43</v>
      </c>
      <c r="BW4" s="14" t="s">
        <v>14</v>
      </c>
      <c r="BX4" s="14" t="s">
        <v>15</v>
      </c>
      <c r="BY4" s="19" t="s">
        <v>77</v>
      </c>
      <c r="BZ4" s="19" t="s">
        <v>16</v>
      </c>
      <c r="CA4" s="93" t="s">
        <v>123</v>
      </c>
      <c r="CB4" s="97" t="s">
        <v>124</v>
      </c>
      <c r="CC4" s="98" t="s">
        <v>125</v>
      </c>
      <c r="CD4" s="84" t="s">
        <v>34</v>
      </c>
      <c r="CE4" s="94" t="s">
        <v>35</v>
      </c>
      <c r="CF4" s="21" t="s">
        <v>36</v>
      </c>
      <c r="CG4" s="21" t="s">
        <v>37</v>
      </c>
      <c r="CH4" s="95" t="s">
        <v>78</v>
      </c>
      <c r="CI4" s="96" t="s">
        <v>95</v>
      </c>
      <c r="CJ4" s="85" t="s">
        <v>122</v>
      </c>
      <c r="CK4" s="21" t="s">
        <v>93</v>
      </c>
      <c r="CL4" s="21" t="s">
        <v>94</v>
      </c>
      <c r="CM4" s="15" t="s">
        <v>92</v>
      </c>
      <c r="CN4" s="21" t="s">
        <v>38</v>
      </c>
      <c r="CO4" s="39" t="s">
        <v>39</v>
      </c>
    </row>
    <row r="5" spans="1:107" s="30" customFormat="1" ht="15" customHeight="1" thickBot="1">
      <c r="A5" s="48" t="s">
        <v>300</v>
      </c>
      <c r="B5" s="49" t="s">
        <v>201</v>
      </c>
      <c r="C5" s="50"/>
      <c r="D5" s="50"/>
      <c r="E5" s="50"/>
      <c r="F5" s="50"/>
      <c r="G5" s="51"/>
      <c r="H5" s="52" t="s">
        <v>201</v>
      </c>
      <c r="I5" s="53"/>
      <c r="J5" s="5" t="s">
        <v>141</v>
      </c>
      <c r="K5" s="52" t="s">
        <v>201</v>
      </c>
      <c r="L5" s="54"/>
      <c r="M5" s="54"/>
      <c r="N5" s="54"/>
      <c r="O5" s="54"/>
      <c r="P5" s="54"/>
      <c r="Q5" s="55"/>
      <c r="R5" s="25" t="s">
        <v>389</v>
      </c>
      <c r="S5" s="22" t="s">
        <v>201</v>
      </c>
      <c r="T5" s="26" t="s">
        <v>201</v>
      </c>
      <c r="U5" s="28"/>
      <c r="V5" s="23"/>
      <c r="W5" s="24" t="s">
        <v>201</v>
      </c>
      <c r="X5" s="25">
        <v>1</v>
      </c>
      <c r="Y5" s="28" t="s">
        <v>201</v>
      </c>
      <c r="Z5" s="23"/>
      <c r="AA5" s="29"/>
      <c r="AB5" s="67" t="s">
        <v>201</v>
      </c>
      <c r="AC5" s="68"/>
      <c r="AD5" s="68"/>
      <c r="AE5" s="68"/>
      <c r="AF5" s="69" t="s">
        <v>201</v>
      </c>
      <c r="AG5" s="69"/>
      <c r="AH5" s="69" t="s">
        <v>201</v>
      </c>
      <c r="AI5" s="69"/>
      <c r="AJ5" s="69"/>
      <c r="AK5" s="78" t="s">
        <v>201</v>
      </c>
      <c r="AL5" s="28"/>
      <c r="AM5" s="23"/>
      <c r="AN5" s="23" t="s">
        <v>201</v>
      </c>
      <c r="AO5" s="23"/>
      <c r="AP5" s="23"/>
      <c r="AQ5" s="23" t="s">
        <v>201</v>
      </c>
      <c r="AR5" s="29"/>
      <c r="AS5" s="47" t="s">
        <v>201</v>
      </c>
      <c r="AT5" s="27" t="s">
        <v>201</v>
      </c>
      <c r="AU5" s="27" t="s">
        <v>201</v>
      </c>
      <c r="AV5" s="40" t="s">
        <v>201</v>
      </c>
      <c r="AW5" s="67"/>
      <c r="AX5" s="69"/>
      <c r="AY5" s="78" t="s">
        <v>201</v>
      </c>
      <c r="AZ5" s="67"/>
      <c r="BA5" s="69"/>
      <c r="BB5" s="78" t="s">
        <v>201</v>
      </c>
      <c r="BC5" s="67"/>
      <c r="BD5" s="69"/>
      <c r="BE5" s="78" t="s">
        <v>201</v>
      </c>
      <c r="BF5" s="67"/>
      <c r="BG5" s="69"/>
      <c r="BH5" s="78" t="s">
        <v>201</v>
      </c>
      <c r="BI5" s="67"/>
      <c r="BJ5" s="69"/>
      <c r="BK5" s="78" t="s">
        <v>201</v>
      </c>
      <c r="BL5" s="67"/>
      <c r="BM5" s="69"/>
      <c r="BN5" s="70" t="s">
        <v>201</v>
      </c>
      <c r="BO5" s="82"/>
      <c r="BP5" s="69"/>
      <c r="BQ5" s="78" t="s">
        <v>201</v>
      </c>
      <c r="BR5" s="67"/>
      <c r="BS5" s="78"/>
      <c r="BT5" s="105"/>
      <c r="BU5" s="106" t="s">
        <v>201</v>
      </c>
      <c r="BV5" s="101" t="s">
        <v>201</v>
      </c>
      <c r="BW5" s="23"/>
      <c r="BX5" s="23" t="s">
        <v>201</v>
      </c>
      <c r="BY5" s="23" t="s">
        <v>201</v>
      </c>
      <c r="BZ5" s="23" t="s">
        <v>201</v>
      </c>
      <c r="CA5" s="23" t="s">
        <v>201</v>
      </c>
      <c r="CB5" s="24" t="s">
        <v>201</v>
      </c>
      <c r="CC5" s="29" t="s">
        <v>201</v>
      </c>
      <c r="CD5" s="67"/>
      <c r="CE5" s="69"/>
      <c r="CF5" s="69"/>
      <c r="CG5" s="69" t="s">
        <v>201</v>
      </c>
      <c r="CH5" s="69" t="s">
        <v>201</v>
      </c>
      <c r="CI5" s="69" t="s">
        <v>201</v>
      </c>
      <c r="CJ5" s="69" t="s">
        <v>201</v>
      </c>
      <c r="CK5" s="69"/>
      <c r="CL5" s="69"/>
      <c r="CM5" s="69"/>
      <c r="CN5" s="69"/>
      <c r="CO5" s="70"/>
      <c r="CP5" s="2"/>
      <c r="CQ5" s="2"/>
      <c r="CR5" s="2"/>
      <c r="CS5" s="2"/>
      <c r="CT5" s="2"/>
      <c r="CU5" s="115"/>
      <c r="CV5" s="2"/>
      <c r="CW5" s="2"/>
      <c r="CX5" s="2"/>
      <c r="CY5" s="2"/>
      <c r="CZ5" s="2"/>
      <c r="DA5" s="2"/>
      <c r="DB5" s="2"/>
      <c r="DC5" s="2"/>
    </row>
    <row r="6" spans="1:107" ht="15" customHeight="1" thickBot="1">
      <c r="A6" s="36" t="s">
        <v>301</v>
      </c>
      <c r="B6" s="34" t="s">
        <v>201</v>
      </c>
      <c r="C6" s="31"/>
      <c r="D6" s="31"/>
      <c r="E6" s="31"/>
      <c r="F6" s="31"/>
      <c r="G6" s="35"/>
      <c r="H6" s="37" t="s">
        <v>201</v>
      </c>
      <c r="I6" s="33"/>
      <c r="J6" s="5" t="s">
        <v>142</v>
      </c>
      <c r="K6" s="37" t="s">
        <v>201</v>
      </c>
      <c r="L6" s="32"/>
      <c r="M6" s="32"/>
      <c r="N6" s="32"/>
      <c r="O6" s="32"/>
      <c r="P6" s="32"/>
      <c r="Q6" s="38"/>
      <c r="R6" s="34" t="s">
        <v>390</v>
      </c>
      <c r="S6" s="31"/>
      <c r="T6" s="35"/>
      <c r="U6" s="37"/>
      <c r="V6" s="32"/>
      <c r="W6" s="33" t="s">
        <v>201</v>
      </c>
      <c r="X6" s="34">
        <v>4</v>
      </c>
      <c r="Y6" s="37"/>
      <c r="Z6" s="32" t="s">
        <v>201</v>
      </c>
      <c r="AA6" s="38"/>
      <c r="AB6" s="71"/>
      <c r="AC6" s="72"/>
      <c r="AD6" s="72"/>
      <c r="AE6" s="72"/>
      <c r="AF6" s="72"/>
      <c r="AG6" s="72"/>
      <c r="AH6" s="72"/>
      <c r="AI6" s="72"/>
      <c r="AJ6" s="72"/>
      <c r="AK6" s="79" t="s">
        <v>201</v>
      </c>
      <c r="AL6" s="37"/>
      <c r="AM6" s="32"/>
      <c r="AN6" s="32"/>
      <c r="AO6" s="32" t="s">
        <v>201</v>
      </c>
      <c r="AP6" s="32"/>
      <c r="AQ6" s="32"/>
      <c r="AR6" s="38" t="s">
        <v>201</v>
      </c>
      <c r="AS6" s="34"/>
      <c r="AT6" s="31"/>
      <c r="AU6" s="31"/>
      <c r="AV6" s="41"/>
      <c r="AW6" s="71" t="s">
        <v>201</v>
      </c>
      <c r="AX6" s="72"/>
      <c r="AY6" s="79"/>
      <c r="AZ6" s="71" t="s">
        <v>201</v>
      </c>
      <c r="BA6" s="72"/>
      <c r="BB6" s="79"/>
      <c r="BC6" s="71" t="s">
        <v>201</v>
      </c>
      <c r="BD6" s="72"/>
      <c r="BE6" s="79"/>
      <c r="BF6" s="71" t="s">
        <v>201</v>
      </c>
      <c r="BG6" s="72"/>
      <c r="BH6" s="79"/>
      <c r="BI6" s="71" t="s">
        <v>201</v>
      </c>
      <c r="BJ6" s="72"/>
      <c r="BK6" s="79"/>
      <c r="BL6" s="71" t="s">
        <v>201</v>
      </c>
      <c r="BM6" s="72"/>
      <c r="BN6" s="73"/>
      <c r="BO6" s="83" t="s">
        <v>201</v>
      </c>
      <c r="BP6" s="72"/>
      <c r="BQ6" s="79"/>
      <c r="BR6" s="71" t="s">
        <v>201</v>
      </c>
      <c r="BS6" s="79"/>
      <c r="BT6" s="105"/>
      <c r="BU6" s="106" t="s">
        <v>201</v>
      </c>
      <c r="BV6" s="102" t="s">
        <v>201</v>
      </c>
      <c r="BW6" s="32" t="s">
        <v>201</v>
      </c>
      <c r="BX6" s="32" t="s">
        <v>201</v>
      </c>
      <c r="BY6" s="32"/>
      <c r="BZ6" s="32"/>
      <c r="CA6" s="32"/>
      <c r="CB6" s="33"/>
      <c r="CC6" s="38"/>
      <c r="CD6" s="71"/>
      <c r="CE6" s="72"/>
      <c r="CF6" s="72" t="s">
        <v>201</v>
      </c>
      <c r="CG6" s="72"/>
      <c r="CH6" s="72"/>
      <c r="CI6" s="72"/>
      <c r="CJ6" s="72"/>
      <c r="CK6" s="72" t="s">
        <v>201</v>
      </c>
      <c r="CL6" s="72" t="s">
        <v>201</v>
      </c>
      <c r="CM6" s="72"/>
      <c r="CN6" s="72"/>
      <c r="CO6" s="73"/>
      <c r="CP6" s="2"/>
      <c r="CQ6" s="2"/>
      <c r="CR6" s="2"/>
      <c r="CS6" s="2"/>
      <c r="CT6" s="2"/>
      <c r="CU6" s="116" t="s">
        <v>140</v>
      </c>
      <c r="CV6" s="2"/>
      <c r="CW6" s="2"/>
      <c r="CX6" s="2"/>
      <c r="CY6" s="2"/>
      <c r="CZ6" s="2"/>
      <c r="DA6" s="2"/>
      <c r="DB6" s="2"/>
      <c r="DC6" s="2"/>
    </row>
    <row r="7" spans="1:107" s="30" customFormat="1" ht="15" customHeight="1" thickBot="1">
      <c r="A7" s="42" t="s">
        <v>302</v>
      </c>
      <c r="B7" s="25"/>
      <c r="C7" s="22" t="s">
        <v>201</v>
      </c>
      <c r="D7" s="22"/>
      <c r="E7" s="22"/>
      <c r="F7" s="22"/>
      <c r="G7" s="26"/>
      <c r="H7" s="28"/>
      <c r="I7" s="24" t="s">
        <v>201</v>
      </c>
      <c r="J7" s="5" t="s">
        <v>141</v>
      </c>
      <c r="K7" s="271"/>
      <c r="L7" s="272"/>
      <c r="M7" s="272" t="s">
        <v>201</v>
      </c>
      <c r="N7" s="272"/>
      <c r="O7" s="272"/>
      <c r="P7" s="272"/>
      <c r="Q7" s="273"/>
      <c r="R7" s="277" t="s">
        <v>390</v>
      </c>
      <c r="S7" s="278"/>
      <c r="T7" s="279"/>
      <c r="U7" s="271"/>
      <c r="V7" s="272"/>
      <c r="W7" s="280" t="s">
        <v>201</v>
      </c>
      <c r="X7" s="277">
        <v>5</v>
      </c>
      <c r="Y7" s="271"/>
      <c r="Z7" s="272" t="s">
        <v>201</v>
      </c>
      <c r="AA7" s="273"/>
      <c r="AB7" s="281"/>
      <c r="AC7" s="282"/>
      <c r="AD7" s="282"/>
      <c r="AE7" s="282"/>
      <c r="AF7" s="282"/>
      <c r="AG7" s="282"/>
      <c r="AH7" s="282"/>
      <c r="AI7" s="282"/>
      <c r="AJ7" s="282"/>
      <c r="AK7" s="283" t="s">
        <v>201</v>
      </c>
      <c r="AL7" s="271"/>
      <c r="AM7" s="272"/>
      <c r="AN7" s="272"/>
      <c r="AO7" s="272" t="s">
        <v>201</v>
      </c>
      <c r="AP7" s="272"/>
      <c r="AQ7" s="272"/>
      <c r="AR7" s="273" t="s">
        <v>201</v>
      </c>
      <c r="AS7" s="277"/>
      <c r="AT7" s="278"/>
      <c r="AU7" s="278"/>
      <c r="AV7" s="284"/>
      <c r="AW7" s="281" t="s">
        <v>201</v>
      </c>
      <c r="AX7" s="282"/>
      <c r="AY7" s="283"/>
      <c r="AZ7" s="281" t="s">
        <v>201</v>
      </c>
      <c r="BA7" s="282"/>
      <c r="BB7" s="283"/>
      <c r="BC7" s="281" t="s">
        <v>201</v>
      </c>
      <c r="BD7" s="282"/>
      <c r="BE7" s="283"/>
      <c r="BF7" s="281" t="s">
        <v>201</v>
      </c>
      <c r="BG7" s="282"/>
      <c r="BH7" s="283"/>
      <c r="BI7" s="281" t="s">
        <v>201</v>
      </c>
      <c r="BJ7" s="282"/>
      <c r="BK7" s="283"/>
      <c r="BL7" s="281" t="s">
        <v>201</v>
      </c>
      <c r="BM7" s="282"/>
      <c r="BN7" s="285"/>
      <c r="BO7" s="286" t="s">
        <v>201</v>
      </c>
      <c r="BP7" s="282"/>
      <c r="BQ7" s="283"/>
      <c r="BR7" s="281" t="s">
        <v>201</v>
      </c>
      <c r="BS7" s="283"/>
      <c r="BT7" s="281" t="s">
        <v>201</v>
      </c>
      <c r="BU7" s="285"/>
      <c r="BV7" s="287" t="s">
        <v>201</v>
      </c>
      <c r="BW7" s="272" t="s">
        <v>201</v>
      </c>
      <c r="BX7" s="272" t="s">
        <v>201</v>
      </c>
      <c r="BY7" s="272"/>
      <c r="BZ7" s="272"/>
      <c r="CA7" s="272"/>
      <c r="CB7" s="280"/>
      <c r="CC7" s="273"/>
      <c r="CD7" s="281"/>
      <c r="CE7" s="282"/>
      <c r="CF7" s="282" t="s">
        <v>201</v>
      </c>
      <c r="CG7" s="282"/>
      <c r="CH7" s="282"/>
      <c r="CI7" s="282"/>
      <c r="CJ7" s="282"/>
      <c r="CK7" s="282" t="s">
        <v>201</v>
      </c>
      <c r="CL7" s="282" t="s">
        <v>201</v>
      </c>
      <c r="CM7" s="282"/>
      <c r="CN7" s="282"/>
      <c r="CO7" s="285"/>
      <c r="CP7" s="2"/>
      <c r="CQ7" s="2"/>
      <c r="CR7" s="2"/>
      <c r="CS7" s="2"/>
      <c r="CT7" s="2"/>
      <c r="CU7" s="116" t="s">
        <v>196</v>
      </c>
      <c r="CV7" s="2"/>
      <c r="CW7" s="2"/>
      <c r="CX7" s="2"/>
      <c r="CY7" s="2"/>
      <c r="CZ7" s="2"/>
      <c r="DA7" s="2"/>
      <c r="DB7" s="2"/>
      <c r="DC7" s="2"/>
    </row>
    <row r="8" spans="1:107" ht="15" customHeight="1" thickBot="1">
      <c r="A8" s="48" t="s">
        <v>303</v>
      </c>
      <c r="B8" s="34"/>
      <c r="C8" s="31"/>
      <c r="D8" s="31"/>
      <c r="E8" s="31" t="s">
        <v>201</v>
      </c>
      <c r="F8" s="31"/>
      <c r="G8" s="35"/>
      <c r="H8" s="37" t="s">
        <v>201</v>
      </c>
      <c r="I8" s="33"/>
      <c r="J8" s="5" t="s">
        <v>165</v>
      </c>
      <c r="K8" s="274"/>
      <c r="L8" s="275"/>
      <c r="M8" s="275" t="s">
        <v>201</v>
      </c>
      <c r="N8" s="275"/>
      <c r="O8" s="275"/>
      <c r="P8" s="275"/>
      <c r="Q8" s="276"/>
      <c r="R8" s="288" t="s">
        <v>389</v>
      </c>
      <c r="S8" s="289"/>
      <c r="T8" s="290"/>
      <c r="U8" s="274"/>
      <c r="V8" s="275" t="s">
        <v>201</v>
      </c>
      <c r="W8" s="291"/>
      <c r="X8" s="288">
        <v>0</v>
      </c>
      <c r="Y8" s="274"/>
      <c r="Z8" s="275"/>
      <c r="AA8" s="276" t="s">
        <v>201</v>
      </c>
      <c r="AB8" s="292"/>
      <c r="AC8" s="293" t="s">
        <v>201</v>
      </c>
      <c r="AD8" s="293" t="s">
        <v>201</v>
      </c>
      <c r="AE8" s="293"/>
      <c r="AF8" s="293"/>
      <c r="AG8" s="293"/>
      <c r="AH8" s="293"/>
      <c r="AI8" s="293"/>
      <c r="AJ8" s="293"/>
      <c r="AK8" s="294"/>
      <c r="AL8" s="274"/>
      <c r="AM8" s="275"/>
      <c r="AN8" s="275"/>
      <c r="AO8" s="275"/>
      <c r="AP8" s="275" t="s">
        <v>201</v>
      </c>
      <c r="AQ8" s="275"/>
      <c r="AR8" s="276"/>
      <c r="AS8" s="288"/>
      <c r="AT8" s="289"/>
      <c r="AU8" s="289"/>
      <c r="AV8" s="295"/>
      <c r="AW8" s="292"/>
      <c r="AX8" s="293" t="s">
        <v>201</v>
      </c>
      <c r="AY8" s="294"/>
      <c r="AZ8" s="292"/>
      <c r="BA8" s="293" t="s">
        <v>201</v>
      </c>
      <c r="BB8" s="294"/>
      <c r="BC8" s="292" t="s">
        <v>201</v>
      </c>
      <c r="BD8" s="293"/>
      <c r="BE8" s="294"/>
      <c r="BF8" s="292"/>
      <c r="BG8" s="293" t="s">
        <v>201</v>
      </c>
      <c r="BH8" s="294"/>
      <c r="BI8" s="292"/>
      <c r="BJ8" s="293" t="s">
        <v>201</v>
      </c>
      <c r="BK8" s="294"/>
      <c r="BL8" s="292"/>
      <c r="BM8" s="293"/>
      <c r="BN8" s="296" t="s">
        <v>201</v>
      </c>
      <c r="BO8" s="297"/>
      <c r="BP8" s="293" t="s">
        <v>201</v>
      </c>
      <c r="BQ8" s="294"/>
      <c r="BR8" s="292" t="s">
        <v>201</v>
      </c>
      <c r="BS8" s="294"/>
      <c r="BT8" s="292"/>
      <c r="BU8" s="296" t="s">
        <v>201</v>
      </c>
      <c r="BV8" s="298" t="s">
        <v>201</v>
      </c>
      <c r="BW8" s="275"/>
      <c r="BX8" s="275" t="s">
        <v>201</v>
      </c>
      <c r="BY8" s="275" t="s">
        <v>201</v>
      </c>
      <c r="BZ8" s="275"/>
      <c r="CA8" s="275"/>
      <c r="CB8" s="291"/>
      <c r="CC8" s="276"/>
      <c r="CD8" s="292" t="s">
        <v>201</v>
      </c>
      <c r="CE8" s="293"/>
      <c r="CF8" s="293" t="s">
        <v>201</v>
      </c>
      <c r="CG8" s="293"/>
      <c r="CH8" s="293"/>
      <c r="CI8" s="293"/>
      <c r="CJ8" s="293"/>
      <c r="CK8" s="293"/>
      <c r="CL8" s="293"/>
      <c r="CM8" s="293"/>
      <c r="CN8" s="293"/>
      <c r="CO8" s="296"/>
      <c r="CP8" s="2"/>
      <c r="CQ8" s="2"/>
      <c r="CR8" s="2"/>
      <c r="CS8" s="2"/>
      <c r="CT8" s="2"/>
      <c r="CU8" s="116" t="s">
        <v>141</v>
      </c>
      <c r="CV8" s="2"/>
      <c r="CW8" s="2"/>
      <c r="CX8" s="2"/>
      <c r="CY8" s="2"/>
      <c r="CZ8" s="2"/>
      <c r="DA8" s="2"/>
      <c r="DB8" s="2"/>
      <c r="DC8" s="2"/>
    </row>
    <row r="9" spans="1:107" ht="15" customHeight="1" thickBot="1">
      <c r="A9" s="270" t="s">
        <v>304</v>
      </c>
      <c r="B9" s="34"/>
      <c r="C9" s="31"/>
      <c r="D9" s="31"/>
      <c r="E9" s="31"/>
      <c r="F9" s="31"/>
      <c r="G9" s="35" t="s">
        <v>201</v>
      </c>
      <c r="H9" s="37" t="s">
        <v>201</v>
      </c>
      <c r="I9" s="33"/>
      <c r="J9" s="5" t="s">
        <v>145</v>
      </c>
      <c r="K9" s="37" t="s">
        <v>201</v>
      </c>
      <c r="L9" s="32"/>
      <c r="M9" s="32"/>
      <c r="N9" s="32"/>
      <c r="O9" s="32"/>
      <c r="P9" s="32"/>
      <c r="Q9" s="38"/>
      <c r="R9" s="34" t="s">
        <v>390</v>
      </c>
      <c r="S9" s="31"/>
      <c r="T9" s="35"/>
      <c r="U9" s="37" t="s">
        <v>201</v>
      </c>
      <c r="V9" s="32"/>
      <c r="W9" s="33"/>
      <c r="X9" s="34">
        <v>3</v>
      </c>
      <c r="Y9" s="37"/>
      <c r="Z9" s="32"/>
      <c r="AA9" s="38" t="s">
        <v>201</v>
      </c>
      <c r="AB9" s="71"/>
      <c r="AC9" s="72" t="s">
        <v>201</v>
      </c>
      <c r="AD9" s="72" t="s">
        <v>201</v>
      </c>
      <c r="AE9" s="72"/>
      <c r="AF9" s="72"/>
      <c r="AG9" s="72"/>
      <c r="AH9" s="72"/>
      <c r="AI9" s="72"/>
      <c r="AJ9" s="72"/>
      <c r="AK9" s="79" t="s">
        <v>201</v>
      </c>
      <c r="AL9" s="37"/>
      <c r="AM9" s="32"/>
      <c r="AN9" s="32"/>
      <c r="AO9" s="32"/>
      <c r="AP9" s="32" t="s">
        <v>201</v>
      </c>
      <c r="AQ9" s="32"/>
      <c r="AR9" s="38"/>
      <c r="AS9" s="34"/>
      <c r="AT9" s="31"/>
      <c r="AU9" s="31"/>
      <c r="AV9" s="41"/>
      <c r="AW9" s="71"/>
      <c r="AX9" s="72" t="s">
        <v>201</v>
      </c>
      <c r="AY9" s="79"/>
      <c r="AZ9" s="71"/>
      <c r="BA9" s="72" t="s">
        <v>201</v>
      </c>
      <c r="BB9" s="79"/>
      <c r="BC9" s="71" t="s">
        <v>201</v>
      </c>
      <c r="BD9" s="72"/>
      <c r="BE9" s="79"/>
      <c r="BF9" s="71"/>
      <c r="BG9" s="72" t="s">
        <v>201</v>
      </c>
      <c r="BH9" s="79"/>
      <c r="BI9" s="71"/>
      <c r="BJ9" s="72" t="s">
        <v>201</v>
      </c>
      <c r="BK9" s="79"/>
      <c r="BL9" s="71"/>
      <c r="BM9" s="72"/>
      <c r="BN9" s="73" t="s">
        <v>201</v>
      </c>
      <c r="BO9" s="83"/>
      <c r="BP9" s="72" t="s">
        <v>201</v>
      </c>
      <c r="BQ9" s="79"/>
      <c r="BR9" s="71" t="s">
        <v>201</v>
      </c>
      <c r="BS9" s="79"/>
      <c r="BT9" s="105"/>
      <c r="BU9" s="106" t="s">
        <v>201</v>
      </c>
      <c r="BV9" s="102" t="s">
        <v>201</v>
      </c>
      <c r="BW9" s="32"/>
      <c r="BX9" s="32" t="s">
        <v>201</v>
      </c>
      <c r="BY9" s="32" t="s">
        <v>201</v>
      </c>
      <c r="BZ9" s="32"/>
      <c r="CA9" s="32"/>
      <c r="CB9" s="33"/>
      <c r="CC9" s="38"/>
      <c r="CD9" s="71" t="s">
        <v>201</v>
      </c>
      <c r="CE9" s="72"/>
      <c r="CF9" s="72" t="s">
        <v>201</v>
      </c>
      <c r="CG9" s="72"/>
      <c r="CH9" s="72"/>
      <c r="CI9" s="72"/>
      <c r="CJ9" s="72"/>
      <c r="CK9" s="72"/>
      <c r="CL9" s="72"/>
      <c r="CM9" s="72"/>
      <c r="CN9" s="72"/>
      <c r="CO9" s="73"/>
      <c r="CP9" s="2"/>
      <c r="CQ9" s="2"/>
      <c r="CR9" s="2"/>
      <c r="CS9" s="2"/>
      <c r="CT9" s="2"/>
      <c r="CU9" s="116"/>
      <c r="CV9" s="2"/>
      <c r="CW9" s="2"/>
      <c r="CX9" s="2"/>
      <c r="CY9" s="2"/>
      <c r="CZ9" s="2"/>
      <c r="DA9" s="2"/>
      <c r="DB9" s="2"/>
      <c r="DC9" s="2"/>
    </row>
    <row r="10" spans="1:107" s="30" customFormat="1" ht="15" customHeight="1" thickBot="1">
      <c r="A10" s="36" t="s">
        <v>305</v>
      </c>
      <c r="B10" s="25"/>
      <c r="C10" s="22"/>
      <c r="D10" s="22"/>
      <c r="E10" s="22"/>
      <c r="F10" s="22" t="s">
        <v>201</v>
      </c>
      <c r="G10" s="26"/>
      <c r="H10" s="28"/>
      <c r="I10" s="24" t="s">
        <v>201</v>
      </c>
      <c r="J10" s="5" t="s">
        <v>145</v>
      </c>
      <c r="K10" s="28"/>
      <c r="L10" s="23"/>
      <c r="M10" s="23" t="s">
        <v>201</v>
      </c>
      <c r="N10" s="23"/>
      <c r="O10" s="23"/>
      <c r="P10" s="23"/>
      <c r="Q10" s="29"/>
      <c r="R10" s="25" t="s">
        <v>391</v>
      </c>
      <c r="S10" s="22"/>
      <c r="T10" s="26"/>
      <c r="U10" s="28"/>
      <c r="V10" s="23" t="s">
        <v>201</v>
      </c>
      <c r="W10" s="24"/>
      <c r="X10" s="25">
        <v>2</v>
      </c>
      <c r="Y10" s="28" t="s">
        <v>201</v>
      </c>
      <c r="Z10" s="23"/>
      <c r="AA10" s="29"/>
      <c r="AB10" s="67"/>
      <c r="AC10" s="69"/>
      <c r="AD10" s="69"/>
      <c r="AE10" s="69"/>
      <c r="AF10" s="69"/>
      <c r="AG10" s="69"/>
      <c r="AH10" s="69"/>
      <c r="AI10" s="69"/>
      <c r="AJ10" s="69" t="s">
        <v>201</v>
      </c>
      <c r="AK10" s="78"/>
      <c r="AL10" s="28"/>
      <c r="AM10" s="23"/>
      <c r="AN10" s="23"/>
      <c r="AO10" s="23" t="s">
        <v>201</v>
      </c>
      <c r="AP10" s="23"/>
      <c r="AQ10" s="23"/>
      <c r="AR10" s="29" t="s">
        <v>201</v>
      </c>
      <c r="AS10" s="25"/>
      <c r="AT10" s="22"/>
      <c r="AU10" s="22"/>
      <c r="AV10" s="40"/>
      <c r="AW10" s="67" t="s">
        <v>201</v>
      </c>
      <c r="AX10" s="69"/>
      <c r="AY10" s="78"/>
      <c r="AZ10" s="67" t="s">
        <v>201</v>
      </c>
      <c r="BA10" s="69"/>
      <c r="BB10" s="78"/>
      <c r="BC10" s="67" t="s">
        <v>201</v>
      </c>
      <c r="BD10" s="69"/>
      <c r="BE10" s="78"/>
      <c r="BF10" s="67" t="s">
        <v>201</v>
      </c>
      <c r="BG10" s="69"/>
      <c r="BH10" s="78"/>
      <c r="BI10" s="67" t="s">
        <v>201</v>
      </c>
      <c r="BJ10" s="69"/>
      <c r="BK10" s="78"/>
      <c r="BL10" s="67" t="s">
        <v>201</v>
      </c>
      <c r="BM10" s="69"/>
      <c r="BN10" s="70"/>
      <c r="BO10" s="82" t="s">
        <v>201</v>
      </c>
      <c r="BP10" s="69"/>
      <c r="BQ10" s="78"/>
      <c r="BR10" s="67"/>
      <c r="BS10" s="78"/>
      <c r="BT10" s="67" t="s">
        <v>201</v>
      </c>
      <c r="BU10" s="70"/>
      <c r="BV10" s="101" t="s">
        <v>201</v>
      </c>
      <c r="BW10" s="23" t="s">
        <v>201</v>
      </c>
      <c r="BX10" s="23"/>
      <c r="BY10" s="23"/>
      <c r="BZ10" s="23"/>
      <c r="CA10" s="23"/>
      <c r="CB10" s="24"/>
      <c r="CC10" s="29"/>
      <c r="CD10" s="67"/>
      <c r="CE10" s="69"/>
      <c r="CF10" s="69" t="s">
        <v>201</v>
      </c>
      <c r="CG10" s="69"/>
      <c r="CH10" s="69"/>
      <c r="CI10" s="69"/>
      <c r="CJ10" s="69"/>
      <c r="CK10" s="69"/>
      <c r="CL10" s="69"/>
      <c r="CM10" s="69"/>
      <c r="CN10" s="69"/>
      <c r="CO10" s="70"/>
      <c r="CP10" s="2"/>
      <c r="CQ10" s="2"/>
      <c r="CR10" s="2"/>
      <c r="CS10" s="2"/>
      <c r="CT10" s="2"/>
      <c r="CU10" s="116" t="s">
        <v>142</v>
      </c>
      <c r="CV10" s="2"/>
      <c r="CW10" s="2"/>
      <c r="CX10" s="2"/>
      <c r="CY10" s="2"/>
      <c r="CZ10" s="2"/>
      <c r="DA10" s="2"/>
      <c r="DB10" s="2"/>
      <c r="DC10" s="2"/>
    </row>
    <row r="11" spans="1:99" ht="15" customHeight="1">
      <c r="A11" s="363" t="s">
        <v>115</v>
      </c>
      <c r="B11" s="353">
        <f>COUNTIF(B$5:B$10,"*")</f>
        <v>2</v>
      </c>
      <c r="C11" s="353">
        <f aca="true" t="shared" si="0" ref="C11:BL11">COUNTIF(C$5:C$10,"*")</f>
        <v>1</v>
      </c>
      <c r="D11" s="353">
        <f t="shared" si="0"/>
        <v>0</v>
      </c>
      <c r="E11" s="353">
        <f t="shared" si="0"/>
        <v>1</v>
      </c>
      <c r="F11" s="353">
        <f t="shared" si="0"/>
        <v>1</v>
      </c>
      <c r="G11" s="353">
        <f t="shared" si="0"/>
        <v>1</v>
      </c>
      <c r="H11" s="350">
        <f t="shared" si="0"/>
        <v>4</v>
      </c>
      <c r="I11" s="326">
        <f t="shared" si="0"/>
        <v>2</v>
      </c>
      <c r="J11" s="119"/>
      <c r="K11" s="350">
        <f t="shared" si="0"/>
        <v>3</v>
      </c>
      <c r="L11" s="350">
        <f t="shared" si="0"/>
        <v>0</v>
      </c>
      <c r="M11" s="350">
        <f t="shared" si="0"/>
        <v>3</v>
      </c>
      <c r="N11" s="350">
        <f t="shared" si="0"/>
        <v>0</v>
      </c>
      <c r="O11" s="350">
        <f t="shared" si="0"/>
        <v>0</v>
      </c>
      <c r="P11" s="350">
        <f t="shared" si="0"/>
        <v>0</v>
      </c>
      <c r="Q11" s="326">
        <f t="shared" si="0"/>
        <v>0</v>
      </c>
      <c r="R11" s="119"/>
      <c r="S11" s="350">
        <f t="shared" si="0"/>
        <v>1</v>
      </c>
      <c r="T11" s="350">
        <f t="shared" si="0"/>
        <v>1</v>
      </c>
      <c r="U11" s="350">
        <f t="shared" si="0"/>
        <v>1</v>
      </c>
      <c r="V11" s="350">
        <f t="shared" si="0"/>
        <v>2</v>
      </c>
      <c r="W11" s="350">
        <f t="shared" si="0"/>
        <v>3</v>
      </c>
      <c r="X11" s="350">
        <f>SUM(X5:X10)</f>
        <v>15</v>
      </c>
      <c r="Y11" s="350">
        <f t="shared" si="0"/>
        <v>2</v>
      </c>
      <c r="Z11" s="350">
        <f t="shared" si="0"/>
        <v>2</v>
      </c>
      <c r="AA11" s="350">
        <f t="shared" si="0"/>
        <v>2</v>
      </c>
      <c r="AB11" s="350">
        <f t="shared" si="0"/>
        <v>1</v>
      </c>
      <c r="AC11" s="350">
        <f t="shared" si="0"/>
        <v>2</v>
      </c>
      <c r="AD11" s="350">
        <f t="shared" si="0"/>
        <v>2</v>
      </c>
      <c r="AE11" s="350">
        <f t="shared" si="0"/>
        <v>0</v>
      </c>
      <c r="AF11" s="350">
        <f t="shared" si="0"/>
        <v>1</v>
      </c>
      <c r="AG11" s="350">
        <f t="shared" si="0"/>
        <v>0</v>
      </c>
      <c r="AH11" s="350">
        <f t="shared" si="0"/>
        <v>1</v>
      </c>
      <c r="AI11" s="350">
        <f t="shared" si="0"/>
        <v>0</v>
      </c>
      <c r="AJ11" s="350">
        <f t="shared" si="0"/>
        <v>1</v>
      </c>
      <c r="AK11" s="350">
        <f t="shared" si="0"/>
        <v>4</v>
      </c>
      <c r="AL11" s="350">
        <f t="shared" si="0"/>
        <v>0</v>
      </c>
      <c r="AM11" s="350">
        <f t="shared" si="0"/>
        <v>0</v>
      </c>
      <c r="AN11" s="350">
        <f t="shared" si="0"/>
        <v>1</v>
      </c>
      <c r="AO11" s="350">
        <f t="shared" si="0"/>
        <v>3</v>
      </c>
      <c r="AP11" s="350">
        <f t="shared" si="0"/>
        <v>2</v>
      </c>
      <c r="AQ11" s="350">
        <f t="shared" si="0"/>
        <v>1</v>
      </c>
      <c r="AR11" s="350">
        <f t="shared" si="0"/>
        <v>3</v>
      </c>
      <c r="AS11" s="350">
        <f t="shared" si="0"/>
        <v>1</v>
      </c>
      <c r="AT11" s="350">
        <f t="shared" si="0"/>
        <v>1</v>
      </c>
      <c r="AU11" s="350">
        <f t="shared" si="0"/>
        <v>1</v>
      </c>
      <c r="AV11" s="350">
        <f t="shared" si="0"/>
        <v>1</v>
      </c>
      <c r="AW11" s="350">
        <f t="shared" si="0"/>
        <v>3</v>
      </c>
      <c r="AX11" s="350">
        <f t="shared" si="0"/>
        <v>2</v>
      </c>
      <c r="AY11" s="350">
        <f t="shared" si="0"/>
        <v>1</v>
      </c>
      <c r="AZ11" s="350">
        <f t="shared" si="0"/>
        <v>3</v>
      </c>
      <c r="BA11" s="350">
        <f t="shared" si="0"/>
        <v>2</v>
      </c>
      <c r="BB11" s="350">
        <f t="shared" si="0"/>
        <v>1</v>
      </c>
      <c r="BC11" s="350">
        <f t="shared" si="0"/>
        <v>5</v>
      </c>
      <c r="BD11" s="350">
        <f t="shared" si="0"/>
        <v>0</v>
      </c>
      <c r="BE11" s="350">
        <f t="shared" si="0"/>
        <v>1</v>
      </c>
      <c r="BF11" s="350">
        <f t="shared" si="0"/>
        <v>3</v>
      </c>
      <c r="BG11" s="350">
        <f t="shared" si="0"/>
        <v>2</v>
      </c>
      <c r="BH11" s="350">
        <f t="shared" si="0"/>
        <v>1</v>
      </c>
      <c r="BI11" s="350">
        <f t="shared" si="0"/>
        <v>3</v>
      </c>
      <c r="BJ11" s="350">
        <f t="shared" si="0"/>
        <v>2</v>
      </c>
      <c r="BK11" s="350">
        <f t="shared" si="0"/>
        <v>1</v>
      </c>
      <c r="BL11" s="350">
        <f t="shared" si="0"/>
        <v>3</v>
      </c>
      <c r="BM11" s="350">
        <f aca="true" t="shared" si="1" ref="BM11:CO11">COUNTIF(BM$5:BM$10,"*")</f>
        <v>0</v>
      </c>
      <c r="BN11" s="350">
        <f t="shared" si="1"/>
        <v>3</v>
      </c>
      <c r="BO11" s="350">
        <f t="shared" si="1"/>
        <v>3</v>
      </c>
      <c r="BP11" s="350">
        <f t="shared" si="1"/>
        <v>2</v>
      </c>
      <c r="BQ11" s="350">
        <f t="shared" si="1"/>
        <v>1</v>
      </c>
      <c r="BR11" s="350">
        <f t="shared" si="1"/>
        <v>4</v>
      </c>
      <c r="BS11" s="350">
        <f t="shared" si="1"/>
        <v>0</v>
      </c>
      <c r="BT11" s="350">
        <f t="shared" si="1"/>
        <v>2</v>
      </c>
      <c r="BU11" s="350">
        <f t="shared" si="1"/>
        <v>4</v>
      </c>
      <c r="BV11" s="350">
        <f t="shared" si="1"/>
        <v>6</v>
      </c>
      <c r="BW11" s="350">
        <f t="shared" si="1"/>
        <v>3</v>
      </c>
      <c r="BX11" s="350">
        <f t="shared" si="1"/>
        <v>5</v>
      </c>
      <c r="BY11" s="350">
        <f t="shared" si="1"/>
        <v>3</v>
      </c>
      <c r="BZ11" s="350">
        <f t="shared" si="1"/>
        <v>1</v>
      </c>
      <c r="CA11" s="350">
        <f t="shared" si="1"/>
        <v>1</v>
      </c>
      <c r="CB11" s="350">
        <f t="shared" si="1"/>
        <v>1</v>
      </c>
      <c r="CC11" s="350">
        <f t="shared" si="1"/>
        <v>1</v>
      </c>
      <c r="CD11" s="350">
        <f t="shared" si="1"/>
        <v>2</v>
      </c>
      <c r="CE11" s="350">
        <f t="shared" si="1"/>
        <v>0</v>
      </c>
      <c r="CF11" s="350">
        <f t="shared" si="1"/>
        <v>5</v>
      </c>
      <c r="CG11" s="350">
        <f t="shared" si="1"/>
        <v>1</v>
      </c>
      <c r="CH11" s="350">
        <f t="shared" si="1"/>
        <v>1</v>
      </c>
      <c r="CI11" s="350">
        <f t="shared" si="1"/>
        <v>1</v>
      </c>
      <c r="CJ11" s="350">
        <f t="shared" si="1"/>
        <v>1</v>
      </c>
      <c r="CK11" s="350">
        <f t="shared" si="1"/>
        <v>2</v>
      </c>
      <c r="CL11" s="350">
        <f t="shared" si="1"/>
        <v>2</v>
      </c>
      <c r="CM11" s="350">
        <f t="shared" si="1"/>
        <v>0</v>
      </c>
      <c r="CN11" s="350">
        <f t="shared" si="1"/>
        <v>0</v>
      </c>
      <c r="CO11" s="326">
        <f t="shared" si="1"/>
        <v>0</v>
      </c>
      <c r="CU11" s="116" t="s">
        <v>162</v>
      </c>
    </row>
    <row r="12" spans="1:99" ht="15">
      <c r="A12" s="364"/>
      <c r="B12" s="354"/>
      <c r="C12" s="354"/>
      <c r="D12" s="354"/>
      <c r="E12" s="354"/>
      <c r="F12" s="354"/>
      <c r="G12" s="354"/>
      <c r="H12" s="351"/>
      <c r="I12" s="327"/>
      <c r="J12" s="120"/>
      <c r="K12" s="351"/>
      <c r="L12" s="351"/>
      <c r="M12" s="351"/>
      <c r="N12" s="351"/>
      <c r="O12" s="351"/>
      <c r="P12" s="351"/>
      <c r="Q12" s="327"/>
      <c r="R12" s="120" t="s">
        <v>404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27"/>
      <c r="CU12" s="116" t="s">
        <v>163</v>
      </c>
    </row>
    <row r="13" spans="1:99" ht="15">
      <c r="A13" s="364"/>
      <c r="B13" s="354"/>
      <c r="C13" s="354"/>
      <c r="D13" s="354"/>
      <c r="E13" s="354"/>
      <c r="F13" s="354"/>
      <c r="G13" s="354"/>
      <c r="H13" s="351"/>
      <c r="I13" s="327"/>
      <c r="J13" s="120"/>
      <c r="K13" s="351"/>
      <c r="L13" s="351"/>
      <c r="M13" s="351"/>
      <c r="N13" s="351"/>
      <c r="O13" s="351"/>
      <c r="P13" s="351"/>
      <c r="Q13" s="327"/>
      <c r="R13" s="120" t="s">
        <v>402</v>
      </c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27"/>
      <c r="CU13" s="116" t="s">
        <v>164</v>
      </c>
    </row>
    <row r="14" spans="1:99" ht="15" customHeight="1" thickBot="1">
      <c r="A14" s="365"/>
      <c r="B14" s="355"/>
      <c r="C14" s="355"/>
      <c r="D14" s="355"/>
      <c r="E14" s="355"/>
      <c r="F14" s="355"/>
      <c r="G14" s="355"/>
      <c r="H14" s="352"/>
      <c r="I14" s="328"/>
      <c r="J14" s="121"/>
      <c r="K14" s="352"/>
      <c r="L14" s="352"/>
      <c r="M14" s="352"/>
      <c r="N14" s="352"/>
      <c r="O14" s="352"/>
      <c r="P14" s="352"/>
      <c r="Q14" s="328"/>
      <c r="R14" s="121" t="s">
        <v>403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28"/>
      <c r="CU14" s="116" t="s">
        <v>165</v>
      </c>
    </row>
    <row r="15" spans="1:99" ht="15">
      <c r="A15" s="371"/>
      <c r="B15" s="134"/>
      <c r="C15" s="75"/>
      <c r="D15" s="75"/>
      <c r="E15" s="75"/>
      <c r="F15" s="75"/>
      <c r="G15" s="75"/>
      <c r="H15" s="75"/>
      <c r="I15" s="75"/>
      <c r="J15" s="13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U15" s="116" t="s">
        <v>166</v>
      </c>
    </row>
    <row r="16" spans="1:99" ht="15">
      <c r="A16" s="371"/>
      <c r="B16" s="372"/>
      <c r="C16" s="372"/>
      <c r="D16" s="372"/>
      <c r="E16" s="372"/>
      <c r="F16" s="372"/>
      <c r="G16" s="372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U16" s="116" t="s">
        <v>198</v>
      </c>
    </row>
    <row r="17" spans="1:99" ht="15">
      <c r="A17" s="371"/>
      <c r="B17" s="372"/>
      <c r="C17" s="372"/>
      <c r="D17" s="372"/>
      <c r="E17" s="372"/>
      <c r="F17" s="372"/>
      <c r="G17" s="372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U17" s="116" t="s">
        <v>167</v>
      </c>
    </row>
    <row r="18" spans="1:102" ht="15">
      <c r="A18" s="371"/>
      <c r="B18" s="372"/>
      <c r="C18" s="372"/>
      <c r="D18" s="372"/>
      <c r="E18" s="372"/>
      <c r="F18" s="372"/>
      <c r="G18" s="372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U18" s="116" t="s">
        <v>168</v>
      </c>
      <c r="CX18" s="115"/>
    </row>
    <row r="19" spans="1:99" ht="15">
      <c r="A19" s="371"/>
      <c r="B19" s="372"/>
      <c r="C19" s="372"/>
      <c r="D19" s="372"/>
      <c r="E19" s="372"/>
      <c r="F19" s="372"/>
      <c r="G19" s="372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U19" s="116" t="s">
        <v>169</v>
      </c>
    </row>
    <row r="20" spans="1:102" ht="15">
      <c r="A20" s="371"/>
      <c r="B20" s="372"/>
      <c r="C20" s="372"/>
      <c r="D20" s="372"/>
      <c r="E20" s="372"/>
      <c r="F20" s="372"/>
      <c r="G20" s="372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U20" s="116" t="s">
        <v>170</v>
      </c>
      <c r="CX20" s="115"/>
    </row>
    <row r="21" spans="1:99" ht="15">
      <c r="A21" s="371"/>
      <c r="B21" s="372"/>
      <c r="C21" s="372"/>
      <c r="D21" s="372"/>
      <c r="E21" s="372"/>
      <c r="F21" s="372"/>
      <c r="G21" s="372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U21" s="116" t="s">
        <v>171</v>
      </c>
    </row>
    <row r="22" spans="1:99" ht="15">
      <c r="A22" s="371"/>
      <c r="B22" s="372"/>
      <c r="C22" s="372"/>
      <c r="D22" s="372"/>
      <c r="E22" s="372"/>
      <c r="F22" s="372"/>
      <c r="G22" s="372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U22" s="116" t="s">
        <v>172</v>
      </c>
    </row>
    <row r="23" spans="1:99" ht="15">
      <c r="A23" s="371"/>
      <c r="B23" s="372"/>
      <c r="C23" s="372"/>
      <c r="D23" s="372"/>
      <c r="E23" s="372"/>
      <c r="F23" s="372"/>
      <c r="G23" s="372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U23" s="116" t="s">
        <v>173</v>
      </c>
    </row>
    <row r="24" spans="1:99" ht="15">
      <c r="A24" s="371"/>
      <c r="B24" s="372"/>
      <c r="C24" s="372"/>
      <c r="D24" s="372"/>
      <c r="E24" s="372"/>
      <c r="F24" s="372"/>
      <c r="G24" s="372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U24" s="116" t="s">
        <v>174</v>
      </c>
    </row>
    <row r="25" spans="1:99" ht="15">
      <c r="A25" s="371"/>
      <c r="B25" s="372"/>
      <c r="C25" s="372"/>
      <c r="D25" s="372"/>
      <c r="E25" s="372"/>
      <c r="F25" s="372"/>
      <c r="G25" s="372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U25" s="116" t="s">
        <v>175</v>
      </c>
    </row>
    <row r="26" spans="1:99" ht="15">
      <c r="A26" s="371"/>
      <c r="B26" s="372"/>
      <c r="C26" s="372"/>
      <c r="D26" s="372"/>
      <c r="E26" s="372"/>
      <c r="F26" s="372"/>
      <c r="G26" s="372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U26" s="116" t="s">
        <v>199</v>
      </c>
    </row>
    <row r="27" spans="1:99" ht="15">
      <c r="A27" s="371"/>
      <c r="B27" s="372"/>
      <c r="C27" s="372"/>
      <c r="D27" s="372"/>
      <c r="E27" s="372"/>
      <c r="F27" s="372"/>
      <c r="G27" s="372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U27" s="116" t="s">
        <v>176</v>
      </c>
    </row>
    <row r="28" spans="1:99" ht="15">
      <c r="A28" s="371"/>
      <c r="B28" s="372"/>
      <c r="C28" s="372"/>
      <c r="D28" s="372"/>
      <c r="E28" s="372"/>
      <c r="F28" s="372"/>
      <c r="G28" s="372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U28" s="116" t="s">
        <v>200</v>
      </c>
    </row>
    <row r="29" spans="1:99" ht="15">
      <c r="A29" s="371"/>
      <c r="B29" s="372"/>
      <c r="C29" s="372"/>
      <c r="D29" s="372"/>
      <c r="E29" s="372"/>
      <c r="F29" s="372"/>
      <c r="G29" s="372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U29" s="116" t="s">
        <v>177</v>
      </c>
    </row>
    <row r="30" spans="1:99" ht="15">
      <c r="A30" s="371"/>
      <c r="B30" s="372"/>
      <c r="C30" s="372"/>
      <c r="D30" s="372"/>
      <c r="E30" s="372"/>
      <c r="F30" s="372"/>
      <c r="G30" s="372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U30" s="116" t="s">
        <v>178</v>
      </c>
    </row>
    <row r="31" spans="1:99" ht="15">
      <c r="A31" s="371"/>
      <c r="B31" s="372"/>
      <c r="C31" s="372"/>
      <c r="D31" s="372"/>
      <c r="E31" s="372"/>
      <c r="F31" s="372"/>
      <c r="G31" s="372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U31" s="116" t="s">
        <v>179</v>
      </c>
    </row>
    <row r="32" spans="1:99" ht="15">
      <c r="A32" s="371"/>
      <c r="B32" s="372"/>
      <c r="C32" s="372"/>
      <c r="D32" s="372"/>
      <c r="E32" s="372"/>
      <c r="F32" s="372"/>
      <c r="G32" s="372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U32" s="116" t="s">
        <v>180</v>
      </c>
    </row>
    <row r="33" spans="1:99" ht="15">
      <c r="A33" s="371"/>
      <c r="B33" s="372"/>
      <c r="C33" s="372"/>
      <c r="D33" s="372"/>
      <c r="E33" s="372"/>
      <c r="F33" s="372"/>
      <c r="G33" s="372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U33" s="116" t="s">
        <v>181</v>
      </c>
    </row>
    <row r="34" spans="1:99" ht="15">
      <c r="A34" s="371"/>
      <c r="B34" s="372"/>
      <c r="C34" s="372"/>
      <c r="D34" s="372"/>
      <c r="E34" s="372"/>
      <c r="F34" s="372"/>
      <c r="G34" s="372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U34" s="116" t="s">
        <v>182</v>
      </c>
    </row>
    <row r="35" spans="1:99" ht="15">
      <c r="A35" s="371"/>
      <c r="B35" s="372"/>
      <c r="C35" s="372"/>
      <c r="D35" s="372"/>
      <c r="E35" s="372"/>
      <c r="F35" s="372"/>
      <c r="G35" s="372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U35" s="116" t="s">
        <v>183</v>
      </c>
    </row>
    <row r="36" spans="1:99" ht="15">
      <c r="A36" s="371"/>
      <c r="B36" s="372"/>
      <c r="C36" s="372"/>
      <c r="D36" s="372"/>
      <c r="E36" s="372"/>
      <c r="F36" s="372"/>
      <c r="G36" s="372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U36" s="116" t="s">
        <v>184</v>
      </c>
    </row>
    <row r="37" spans="1:99" ht="15">
      <c r="A37" s="371"/>
      <c r="B37" s="372"/>
      <c r="C37" s="372"/>
      <c r="D37" s="372"/>
      <c r="E37" s="372"/>
      <c r="F37" s="372"/>
      <c r="G37" s="372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U37" s="116" t="s">
        <v>185</v>
      </c>
    </row>
    <row r="38" spans="1:99" ht="15">
      <c r="A38" s="371"/>
      <c r="B38" s="372"/>
      <c r="C38" s="372"/>
      <c r="D38" s="372"/>
      <c r="E38" s="372"/>
      <c r="F38" s="372"/>
      <c r="G38" s="372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U38" s="116" t="s">
        <v>186</v>
      </c>
    </row>
    <row r="39" spans="1:99" ht="15">
      <c r="A39" s="371"/>
      <c r="B39" s="372"/>
      <c r="C39" s="372"/>
      <c r="D39" s="372"/>
      <c r="E39" s="372"/>
      <c r="F39" s="372"/>
      <c r="G39" s="372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U39" s="116" t="s">
        <v>187</v>
      </c>
    </row>
    <row r="40" spans="1:99" ht="15">
      <c r="A40" s="371"/>
      <c r="B40" s="372"/>
      <c r="C40" s="372"/>
      <c r="D40" s="372"/>
      <c r="E40" s="372"/>
      <c r="F40" s="372"/>
      <c r="G40" s="372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U40" s="116" t="s">
        <v>188</v>
      </c>
    </row>
    <row r="41" spans="1:99" ht="15">
      <c r="A41" s="371"/>
      <c r="B41" s="372"/>
      <c r="C41" s="372"/>
      <c r="D41" s="372"/>
      <c r="E41" s="372"/>
      <c r="F41" s="372"/>
      <c r="G41" s="372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U41" s="116" t="s">
        <v>189</v>
      </c>
    </row>
    <row r="42" spans="1:99" ht="15">
      <c r="A42" s="371"/>
      <c r="B42" s="372"/>
      <c r="C42" s="372"/>
      <c r="D42" s="372"/>
      <c r="E42" s="372"/>
      <c r="F42" s="372"/>
      <c r="G42" s="372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U42" s="116" t="s">
        <v>190</v>
      </c>
    </row>
    <row r="43" spans="1:99" ht="15">
      <c r="A43" s="371"/>
      <c r="B43" s="372"/>
      <c r="C43" s="372"/>
      <c r="D43" s="372"/>
      <c r="E43" s="372"/>
      <c r="F43" s="372"/>
      <c r="G43" s="372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U43" s="116" t="s">
        <v>191</v>
      </c>
    </row>
    <row r="44" spans="1:99" ht="15">
      <c r="A44" s="371"/>
      <c r="B44" s="372"/>
      <c r="C44" s="372"/>
      <c r="D44" s="372"/>
      <c r="E44" s="372"/>
      <c r="F44" s="372"/>
      <c r="G44" s="372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U44" s="116" t="s">
        <v>192</v>
      </c>
    </row>
    <row r="45" spans="1:99" ht="15">
      <c r="A45" s="371"/>
      <c r="B45" s="372"/>
      <c r="C45" s="372"/>
      <c r="D45" s="372"/>
      <c r="E45" s="372"/>
      <c r="F45" s="372"/>
      <c r="G45" s="372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U45" s="116" t="s">
        <v>193</v>
      </c>
    </row>
    <row r="46" spans="1:99" ht="15">
      <c r="A46" s="371"/>
      <c r="B46" s="372"/>
      <c r="C46" s="372"/>
      <c r="D46" s="372"/>
      <c r="E46" s="372"/>
      <c r="F46" s="372"/>
      <c r="G46" s="372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U46" s="116" t="s">
        <v>194</v>
      </c>
    </row>
    <row r="47" spans="1:99" ht="15">
      <c r="A47" s="371"/>
      <c r="B47" s="372"/>
      <c r="C47" s="372"/>
      <c r="D47" s="372"/>
      <c r="E47" s="372"/>
      <c r="F47" s="372"/>
      <c r="G47" s="372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U47" s="116" t="s">
        <v>195</v>
      </c>
    </row>
    <row r="48" spans="1:99" ht="15">
      <c r="A48" s="371"/>
      <c r="B48" s="372"/>
      <c r="C48" s="372"/>
      <c r="D48" s="372"/>
      <c r="E48" s="372"/>
      <c r="F48" s="372"/>
      <c r="G48" s="372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U48" s="117"/>
    </row>
    <row r="49" spans="1:99" ht="15">
      <c r="A49" s="371"/>
      <c r="B49" s="372"/>
      <c r="C49" s="372"/>
      <c r="D49" s="372"/>
      <c r="E49" s="372"/>
      <c r="F49" s="372"/>
      <c r="G49" s="372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U49" s="117"/>
    </row>
    <row r="50" spans="1:99" ht="15">
      <c r="A50" s="371"/>
      <c r="B50" s="372"/>
      <c r="C50" s="372"/>
      <c r="D50" s="372"/>
      <c r="E50" s="372"/>
      <c r="F50" s="372"/>
      <c r="G50" s="372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U50" s="117"/>
    </row>
    <row r="51" spans="1:99" ht="15">
      <c r="A51" s="371"/>
      <c r="B51" s="372"/>
      <c r="C51" s="372"/>
      <c r="D51" s="372"/>
      <c r="E51" s="372"/>
      <c r="F51" s="372"/>
      <c r="G51" s="372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U51" s="117"/>
    </row>
    <row r="52" spans="1:99" ht="15">
      <c r="A52" s="371"/>
      <c r="B52" s="372"/>
      <c r="C52" s="372"/>
      <c r="D52" s="372"/>
      <c r="E52" s="372"/>
      <c r="F52" s="372"/>
      <c r="G52" s="372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U52" s="117"/>
    </row>
    <row r="53" spans="1:99" ht="15">
      <c r="A53" s="371"/>
      <c r="B53" s="372"/>
      <c r="C53" s="372"/>
      <c r="D53" s="372"/>
      <c r="E53" s="372"/>
      <c r="F53" s="372"/>
      <c r="G53" s="372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U53" s="117"/>
    </row>
    <row r="54" spans="1:99" ht="15">
      <c r="A54" s="371"/>
      <c r="B54" s="372"/>
      <c r="C54" s="372"/>
      <c r="D54" s="372"/>
      <c r="E54" s="372"/>
      <c r="F54" s="372"/>
      <c r="G54" s="372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U54" s="117"/>
    </row>
    <row r="55" spans="1:99" ht="15">
      <c r="A55" s="371"/>
      <c r="B55" s="372"/>
      <c r="C55" s="372"/>
      <c r="D55" s="372"/>
      <c r="E55" s="372"/>
      <c r="F55" s="372"/>
      <c r="G55" s="372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U55" s="117"/>
    </row>
    <row r="56" spans="1:99" ht="15">
      <c r="A56" s="371"/>
      <c r="B56" s="372"/>
      <c r="C56" s="372"/>
      <c r="D56" s="372"/>
      <c r="E56" s="372"/>
      <c r="F56" s="372"/>
      <c r="G56" s="372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U56" s="117"/>
    </row>
    <row r="57" spans="1:99" ht="15">
      <c r="A57" s="371"/>
      <c r="B57" s="372"/>
      <c r="C57" s="372"/>
      <c r="D57" s="372"/>
      <c r="E57" s="372"/>
      <c r="F57" s="372"/>
      <c r="G57" s="372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U57" s="117"/>
    </row>
    <row r="58" spans="1:99" ht="15">
      <c r="A58" s="371"/>
      <c r="B58" s="372"/>
      <c r="C58" s="372"/>
      <c r="D58" s="372"/>
      <c r="E58" s="372"/>
      <c r="F58" s="372"/>
      <c r="G58" s="372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U58" s="117"/>
    </row>
    <row r="59" spans="1:99" ht="15">
      <c r="A59" s="371"/>
      <c r="B59" s="372"/>
      <c r="C59" s="372"/>
      <c r="D59" s="372"/>
      <c r="E59" s="372"/>
      <c r="F59" s="372"/>
      <c r="G59" s="372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U59" s="117"/>
    </row>
    <row r="60" spans="1:99" ht="15">
      <c r="A60" s="371"/>
      <c r="B60" s="372"/>
      <c r="C60" s="372"/>
      <c r="D60" s="372"/>
      <c r="E60" s="372"/>
      <c r="F60" s="372"/>
      <c r="G60" s="372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U60" s="117"/>
    </row>
    <row r="61" spans="1:99" ht="15">
      <c r="A61" s="371"/>
      <c r="B61" s="372"/>
      <c r="C61" s="372"/>
      <c r="D61" s="372"/>
      <c r="E61" s="372"/>
      <c r="F61" s="372"/>
      <c r="G61" s="372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U61" s="117"/>
    </row>
    <row r="62" spans="1:99" ht="15">
      <c r="A62" s="371"/>
      <c r="B62" s="372"/>
      <c r="C62" s="372"/>
      <c r="D62" s="372"/>
      <c r="E62" s="372"/>
      <c r="F62" s="372"/>
      <c r="G62" s="372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U62" s="117"/>
    </row>
    <row r="63" spans="1:99" ht="15">
      <c r="A63" s="371"/>
      <c r="B63" s="372"/>
      <c r="C63" s="372"/>
      <c r="D63" s="372"/>
      <c r="E63" s="372"/>
      <c r="F63" s="372"/>
      <c r="G63" s="372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U63" s="117"/>
    </row>
    <row r="64" spans="1:99" ht="15">
      <c r="A64" s="371"/>
      <c r="B64" s="372"/>
      <c r="C64" s="372"/>
      <c r="D64" s="372"/>
      <c r="E64" s="372"/>
      <c r="F64" s="372"/>
      <c r="G64" s="372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U64" s="117"/>
    </row>
    <row r="65" spans="1:99" ht="15">
      <c r="A65" s="371"/>
      <c r="B65" s="372"/>
      <c r="C65" s="372"/>
      <c r="D65" s="372"/>
      <c r="E65" s="372"/>
      <c r="F65" s="372"/>
      <c r="G65" s="372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U65" s="117"/>
    </row>
    <row r="66" spans="1:93" ht="15">
      <c r="A66" s="371"/>
      <c r="B66" s="372"/>
      <c r="C66" s="372"/>
      <c r="D66" s="372"/>
      <c r="E66" s="372"/>
      <c r="F66" s="372"/>
      <c r="G66" s="372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</row>
    <row r="67" spans="1:93" ht="15">
      <c r="A67" s="371"/>
      <c r="B67" s="372"/>
      <c r="C67" s="372"/>
      <c r="D67" s="372"/>
      <c r="E67" s="372"/>
      <c r="F67" s="372"/>
      <c r="G67" s="372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</row>
    <row r="68" spans="1:93" ht="15">
      <c r="A68" s="371"/>
      <c r="B68" s="372"/>
      <c r="C68" s="372"/>
      <c r="D68" s="372"/>
      <c r="E68" s="372"/>
      <c r="F68" s="372"/>
      <c r="G68" s="372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</row>
    <row r="69" spans="1:93" ht="15">
      <c r="A69" s="371"/>
      <c r="B69" s="372"/>
      <c r="C69" s="372"/>
      <c r="D69" s="372"/>
      <c r="E69" s="372"/>
      <c r="F69" s="372"/>
      <c r="G69" s="372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</row>
    <row r="70" spans="1:93" ht="15">
      <c r="A70" s="371"/>
      <c r="B70" s="372"/>
      <c r="C70" s="372"/>
      <c r="D70" s="372"/>
      <c r="E70" s="372"/>
      <c r="F70" s="372"/>
      <c r="G70" s="372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</row>
    <row r="71" spans="1:93" ht="15">
      <c r="A71" s="371"/>
      <c r="B71" s="372"/>
      <c r="C71" s="372"/>
      <c r="D71" s="372"/>
      <c r="E71" s="372"/>
      <c r="F71" s="372"/>
      <c r="G71" s="372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</row>
    <row r="72" spans="1:93" ht="15">
      <c r="A72" s="371"/>
      <c r="B72" s="372"/>
      <c r="C72" s="372"/>
      <c r="D72" s="372"/>
      <c r="E72" s="372"/>
      <c r="F72" s="372"/>
      <c r="G72" s="372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</row>
    <row r="73" spans="1:93" ht="15">
      <c r="A73" s="371"/>
      <c r="B73" s="372"/>
      <c r="C73" s="372"/>
      <c r="D73" s="372"/>
      <c r="E73" s="372"/>
      <c r="F73" s="372"/>
      <c r="G73" s="372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</row>
    <row r="74" spans="1:93" ht="15">
      <c r="A74" s="371"/>
      <c r="B74" s="372"/>
      <c r="C74" s="372"/>
      <c r="D74" s="372"/>
      <c r="E74" s="372"/>
      <c r="F74" s="372"/>
      <c r="G74" s="372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</row>
    <row r="75" spans="1:93" ht="15">
      <c r="A75" s="371"/>
      <c r="B75" s="372"/>
      <c r="C75" s="372"/>
      <c r="D75" s="372"/>
      <c r="E75" s="372"/>
      <c r="F75" s="372"/>
      <c r="G75" s="372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</row>
    <row r="76" spans="1:93" ht="15">
      <c r="A76" s="371"/>
      <c r="B76" s="372"/>
      <c r="C76" s="372"/>
      <c r="D76" s="372"/>
      <c r="E76" s="372"/>
      <c r="F76" s="372"/>
      <c r="G76" s="372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</row>
  </sheetData>
  <sheetProtection/>
  <mergeCells count="184">
    <mergeCell ref="B75:G75"/>
    <mergeCell ref="B76:G76"/>
    <mergeCell ref="B71:G71"/>
    <mergeCell ref="B72:G72"/>
    <mergeCell ref="B73:G73"/>
    <mergeCell ref="B74:G74"/>
    <mergeCell ref="B67:G67"/>
    <mergeCell ref="B68:G68"/>
    <mergeCell ref="B69:G69"/>
    <mergeCell ref="B70:G70"/>
    <mergeCell ref="B63:G63"/>
    <mergeCell ref="B64:G64"/>
    <mergeCell ref="B65:G65"/>
    <mergeCell ref="B66:G66"/>
    <mergeCell ref="B59:G59"/>
    <mergeCell ref="B60:G60"/>
    <mergeCell ref="B61:G61"/>
    <mergeCell ref="B62:G62"/>
    <mergeCell ref="B55:G55"/>
    <mergeCell ref="B56:G56"/>
    <mergeCell ref="B57:G57"/>
    <mergeCell ref="B58:G58"/>
    <mergeCell ref="B51:G51"/>
    <mergeCell ref="B52:G52"/>
    <mergeCell ref="B53:G53"/>
    <mergeCell ref="B54:G54"/>
    <mergeCell ref="B47:G47"/>
    <mergeCell ref="B48:G48"/>
    <mergeCell ref="B49:G49"/>
    <mergeCell ref="B50:G50"/>
    <mergeCell ref="B43:G43"/>
    <mergeCell ref="B44:G44"/>
    <mergeCell ref="B45:G45"/>
    <mergeCell ref="B46:G46"/>
    <mergeCell ref="B39:G39"/>
    <mergeCell ref="B40:G40"/>
    <mergeCell ref="B41:G41"/>
    <mergeCell ref="B42:G42"/>
    <mergeCell ref="B35:G35"/>
    <mergeCell ref="B36:G36"/>
    <mergeCell ref="B37:G37"/>
    <mergeCell ref="B38:G38"/>
    <mergeCell ref="B31:G31"/>
    <mergeCell ref="B32:G32"/>
    <mergeCell ref="B33:G33"/>
    <mergeCell ref="B34:G34"/>
    <mergeCell ref="B27:G27"/>
    <mergeCell ref="B28:G28"/>
    <mergeCell ref="B29:G29"/>
    <mergeCell ref="B30:G30"/>
    <mergeCell ref="B23:G23"/>
    <mergeCell ref="B24:G24"/>
    <mergeCell ref="B25:G25"/>
    <mergeCell ref="B26:G26"/>
    <mergeCell ref="CN11:CN14"/>
    <mergeCell ref="CO11:CO14"/>
    <mergeCell ref="A15:A76"/>
    <mergeCell ref="B16:G16"/>
    <mergeCell ref="B17:G17"/>
    <mergeCell ref="B18:G18"/>
    <mergeCell ref="B19:G19"/>
    <mergeCell ref="B20:G20"/>
    <mergeCell ref="B21:G21"/>
    <mergeCell ref="B22:G22"/>
    <mergeCell ref="CJ11:CJ14"/>
    <mergeCell ref="CK11:CK14"/>
    <mergeCell ref="CL11:CL14"/>
    <mergeCell ref="CM11:CM14"/>
    <mergeCell ref="CF11:CF14"/>
    <mergeCell ref="CG11:CG14"/>
    <mergeCell ref="CH11:CH14"/>
    <mergeCell ref="CI11:CI14"/>
    <mergeCell ref="CB11:CB14"/>
    <mergeCell ref="CC11:CC14"/>
    <mergeCell ref="CD11:CD14"/>
    <mergeCell ref="CE11:CE14"/>
    <mergeCell ref="BX11:BX14"/>
    <mergeCell ref="BY11:BY14"/>
    <mergeCell ref="BZ11:BZ14"/>
    <mergeCell ref="CA11:CA14"/>
    <mergeCell ref="BT11:BT14"/>
    <mergeCell ref="BU11:BU14"/>
    <mergeCell ref="BV11:BV14"/>
    <mergeCell ref="BW11:BW14"/>
    <mergeCell ref="BP11:BP14"/>
    <mergeCell ref="BQ11:BQ14"/>
    <mergeCell ref="BR11:BR14"/>
    <mergeCell ref="BS11:BS14"/>
    <mergeCell ref="BL11:BL14"/>
    <mergeCell ref="BM11:BM14"/>
    <mergeCell ref="BN11:BN14"/>
    <mergeCell ref="BO11:BO14"/>
    <mergeCell ref="BH11:BH14"/>
    <mergeCell ref="BI11:BI14"/>
    <mergeCell ref="BJ11:BJ14"/>
    <mergeCell ref="BK11:BK14"/>
    <mergeCell ref="BD11:BD14"/>
    <mergeCell ref="BE11:BE14"/>
    <mergeCell ref="BF11:BF14"/>
    <mergeCell ref="BG11:BG14"/>
    <mergeCell ref="AZ11:AZ14"/>
    <mergeCell ref="BA11:BA14"/>
    <mergeCell ref="BB11:BB14"/>
    <mergeCell ref="BC11:BC14"/>
    <mergeCell ref="AV11:AV14"/>
    <mergeCell ref="AW11:AW14"/>
    <mergeCell ref="AX11:AX14"/>
    <mergeCell ref="AY11:AY14"/>
    <mergeCell ref="AR11:AR14"/>
    <mergeCell ref="AS11:AS14"/>
    <mergeCell ref="AT11:AT14"/>
    <mergeCell ref="AU11:AU14"/>
    <mergeCell ref="AN11:AN14"/>
    <mergeCell ref="AO11:AO14"/>
    <mergeCell ref="AP11:AP14"/>
    <mergeCell ref="AQ11:AQ14"/>
    <mergeCell ref="AJ11:AJ14"/>
    <mergeCell ref="AK11:AK14"/>
    <mergeCell ref="AL11:AL14"/>
    <mergeCell ref="AM11:AM14"/>
    <mergeCell ref="AF11:AF14"/>
    <mergeCell ref="AG11:AG14"/>
    <mergeCell ref="AH11:AH14"/>
    <mergeCell ref="AI11:AI14"/>
    <mergeCell ref="AB11:AB14"/>
    <mergeCell ref="AC11:AC14"/>
    <mergeCell ref="AD11:AD14"/>
    <mergeCell ref="AE11:AE14"/>
    <mergeCell ref="X11:X14"/>
    <mergeCell ref="Y11:Y14"/>
    <mergeCell ref="Z11:Z14"/>
    <mergeCell ref="AA11:AA14"/>
    <mergeCell ref="T11:T14"/>
    <mergeCell ref="U11:U14"/>
    <mergeCell ref="V11:V14"/>
    <mergeCell ref="W11:W14"/>
    <mergeCell ref="O11:O14"/>
    <mergeCell ref="P11:P14"/>
    <mergeCell ref="Q11:Q14"/>
    <mergeCell ref="S11:S14"/>
    <mergeCell ref="K11:K14"/>
    <mergeCell ref="L11:L14"/>
    <mergeCell ref="M11:M14"/>
    <mergeCell ref="N11:N14"/>
    <mergeCell ref="CD3:CO3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CD2:CO2"/>
    <mergeCell ref="B3:G3"/>
    <mergeCell ref="H3:I3"/>
    <mergeCell ref="J3:J4"/>
    <mergeCell ref="K3:P3"/>
    <mergeCell ref="R3:T3"/>
    <mergeCell ref="U3:W3"/>
    <mergeCell ref="Y3:AA3"/>
    <mergeCell ref="BL3:BN3"/>
    <mergeCell ref="BO3:BQ3"/>
    <mergeCell ref="BF3:BH3"/>
    <mergeCell ref="BI3:BK3"/>
    <mergeCell ref="BT2:BU2"/>
    <mergeCell ref="BV2:CC2"/>
    <mergeCell ref="BT3:BU3"/>
    <mergeCell ref="BV3:CC3"/>
    <mergeCell ref="AB2:AK2"/>
    <mergeCell ref="AL2:AV2"/>
    <mergeCell ref="AW2:BQ2"/>
    <mergeCell ref="BR2:BS3"/>
    <mergeCell ref="AB3:AK3"/>
    <mergeCell ref="AL3:AR3"/>
    <mergeCell ref="AS3:AV3"/>
    <mergeCell ref="AW3:AY3"/>
    <mergeCell ref="AZ3:BB3"/>
    <mergeCell ref="BC3:BE3"/>
    <mergeCell ref="A1:Q1"/>
    <mergeCell ref="R1:AA1"/>
    <mergeCell ref="A2:Q2"/>
    <mergeCell ref="R2:AA2"/>
  </mergeCells>
  <dataValidations count="1">
    <dataValidation type="list" showInputMessage="1" showErrorMessage="1" sqref="J5:J10">
      <formula1>$B$15:$B$76</formula1>
    </dataValidation>
  </dataValidations>
  <printOptions/>
  <pageMargins left="0.5" right="0.5" top="1" bottom="1" header="0.5" footer="0.5"/>
  <pageSetup horizontalDpi="600" verticalDpi="600" orientation="landscape" paperSize="5" scale="91" r:id="rId2"/>
  <headerFooter alignWithMargins="0">
    <oddHeader>&amp;LExample/Sample</oddHeader>
    <oddFooter>&amp;L&amp;P/&amp;N</oddFooter>
  </headerFooter>
  <colBreaks count="2" manualBreakCount="2">
    <brk id="27" max="25" man="1"/>
    <brk id="48" max="25" man="1"/>
  </colBreaks>
  <ignoredErrors>
    <ignoredError sqref="A5:A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X270"/>
  <sheetViews>
    <sheetView showRowColHeaders="0" zoomScalePageLayoutView="0" workbookViewId="0" topLeftCell="A1">
      <pane xSplit="2" ySplit="3" topLeftCell="B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5" sqref="B35"/>
    </sheetView>
  </sheetViews>
  <sheetFormatPr defaultColWidth="9.140625" defaultRowHeight="12.75"/>
  <cols>
    <col min="1" max="1" width="3.421875" style="8" customWidth="1"/>
    <col min="2" max="3" width="13.8515625" style="8" customWidth="1"/>
    <col min="4" max="4" width="4.8515625" style="4" customWidth="1"/>
    <col min="5" max="7" width="4.8515625" style="2" customWidth="1"/>
    <col min="8" max="9" width="4.7109375" style="2" customWidth="1"/>
    <col min="10" max="10" width="3.7109375" style="9" customWidth="1"/>
    <col min="11" max="11" width="4.00390625" style="10" customWidth="1"/>
    <col min="12" max="12" width="3.7109375" style="9" customWidth="1"/>
    <col min="13" max="14" width="4.140625" style="10" customWidth="1"/>
    <col min="15" max="16" width="4.421875" style="10" customWidth="1"/>
    <col min="17" max="17" width="4.28125" style="10" customWidth="1"/>
    <col min="18" max="18" width="5.8515625" style="11" customWidth="1"/>
    <col min="19" max="19" width="3.8515625" style="2" customWidth="1"/>
    <col min="20" max="20" width="3.00390625" style="2" customWidth="1"/>
    <col min="21" max="21" width="2.57421875" style="4" customWidth="1"/>
    <col min="22" max="22" width="2.8515625" style="2" customWidth="1"/>
    <col min="23" max="23" width="3.28125" style="2" customWidth="1"/>
    <col min="24" max="24" width="9.8515625" style="4" customWidth="1"/>
    <col min="25" max="25" width="3.00390625" style="4" customWidth="1"/>
    <col min="26" max="26" width="3.00390625" style="2" customWidth="1"/>
    <col min="27" max="27" width="3.421875" style="6" customWidth="1"/>
    <col min="28" max="28" width="3.140625" style="74" customWidth="1"/>
    <col min="29" max="29" width="6.140625" style="75" customWidth="1"/>
    <col min="30" max="30" width="2.57421875" style="75" customWidth="1"/>
    <col min="31" max="31" width="2.7109375" style="75" customWidth="1"/>
    <col min="32" max="32" width="6.421875" style="75" customWidth="1"/>
    <col min="33" max="33" width="2.7109375" style="75" customWidth="1"/>
    <col min="34" max="35" width="7.00390625" style="75" customWidth="1"/>
    <col min="36" max="36" width="5.8515625" style="75" customWidth="1"/>
    <col min="37" max="37" width="6.140625" style="76" customWidth="1"/>
    <col min="38" max="38" width="4.7109375" style="4" customWidth="1"/>
    <col min="39" max="39" width="5.00390625" style="2" customWidth="1"/>
    <col min="40" max="40" width="7.8515625" style="2" customWidth="1"/>
    <col min="41" max="41" width="5.8515625" style="2" customWidth="1"/>
    <col min="42" max="42" width="6.57421875" style="2" customWidth="1"/>
    <col min="43" max="43" width="8.140625" style="2" customWidth="1"/>
    <col min="44" max="44" width="8.00390625" style="2" customWidth="1"/>
    <col min="45" max="45" width="10.140625" style="4" customWidth="1"/>
    <col min="46" max="46" width="7.421875" style="2" customWidth="1"/>
    <col min="47" max="47" width="7.8515625" style="2" customWidth="1"/>
    <col min="48" max="48" width="7.8515625" style="6" customWidth="1"/>
    <col min="49" max="49" width="2.28125" style="74" customWidth="1"/>
    <col min="50" max="51" width="2.28125" style="75" customWidth="1"/>
    <col min="52" max="52" width="2.28125" style="74" customWidth="1"/>
    <col min="53" max="54" width="2.28125" style="75" customWidth="1"/>
    <col min="55" max="55" width="2.28125" style="74" customWidth="1"/>
    <col min="56" max="57" width="2.28125" style="75" customWidth="1"/>
    <col min="58" max="58" width="2.28125" style="74" customWidth="1"/>
    <col min="59" max="60" width="2.28125" style="75" customWidth="1"/>
    <col min="61" max="61" width="2.28125" style="74" customWidth="1"/>
    <col min="62" max="63" width="2.28125" style="75" customWidth="1"/>
    <col min="64" max="64" width="2.28125" style="74" customWidth="1"/>
    <col min="65" max="65" width="2.28125" style="75" customWidth="1"/>
    <col min="66" max="66" width="2.28125" style="76" customWidth="1"/>
    <col min="67" max="69" width="2.28125" style="92" customWidth="1"/>
    <col min="70" max="70" width="2.28125" style="74" customWidth="1"/>
    <col min="71" max="71" width="6.57421875" style="76" customWidth="1"/>
    <col min="72" max="73" width="2.28125" style="75" customWidth="1"/>
    <col min="74" max="74" width="2.7109375" style="4" customWidth="1"/>
    <col min="75" max="76" width="3.140625" style="2" customWidth="1"/>
    <col min="77" max="77" width="4.140625" style="2" customWidth="1"/>
    <col min="78" max="78" width="2.7109375" style="2" customWidth="1"/>
    <col min="79" max="80" width="3.140625" style="2" customWidth="1"/>
    <col min="81" max="81" width="3.140625" style="6" customWidth="1"/>
    <col min="82" max="82" width="2.8515625" style="89" customWidth="1"/>
    <col min="83" max="83" width="5.00390625" style="90" customWidth="1"/>
    <col min="84" max="84" width="2.7109375" style="90" customWidth="1"/>
    <col min="85" max="85" width="2.28125" style="90" customWidth="1"/>
    <col min="86" max="86" width="4.140625" style="90" customWidth="1"/>
    <col min="87" max="87" width="3.7109375" style="90" customWidth="1"/>
    <col min="88" max="88" width="4.7109375" style="90" customWidth="1"/>
    <col min="89" max="89" width="3.8515625" style="90" customWidth="1"/>
    <col min="90" max="90" width="4.28125" style="90" customWidth="1"/>
    <col min="91" max="91" width="5.00390625" style="90" customWidth="1"/>
    <col min="92" max="92" width="2.8515625" style="90" customWidth="1"/>
    <col min="93" max="93" width="4.7109375" style="91" customWidth="1"/>
  </cols>
  <sheetData>
    <row r="1" spans="1:93" ht="13.5" thickBot="1">
      <c r="A1" s="408" t="s">
        <v>17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10"/>
      <c r="S1" s="373"/>
      <c r="T1" s="373"/>
      <c r="U1" s="373"/>
      <c r="V1" s="373"/>
      <c r="W1" s="373"/>
      <c r="X1" s="373"/>
      <c r="Y1" s="373"/>
      <c r="Z1" s="373"/>
      <c r="AA1" s="374"/>
      <c r="AB1" s="375" t="s">
        <v>19</v>
      </c>
      <c r="AC1" s="376"/>
      <c r="AD1" s="376"/>
      <c r="AE1" s="376"/>
      <c r="AF1" s="376"/>
      <c r="AG1" s="376"/>
      <c r="AH1" s="376"/>
      <c r="AI1" s="376"/>
      <c r="AJ1" s="376"/>
      <c r="AK1" s="377"/>
      <c r="AL1" s="378" t="s">
        <v>20</v>
      </c>
      <c r="AM1" s="379"/>
      <c r="AN1" s="379"/>
      <c r="AO1" s="379"/>
      <c r="AP1" s="379"/>
      <c r="AQ1" s="379"/>
      <c r="AR1" s="379"/>
      <c r="AS1" s="379"/>
      <c r="AT1" s="379"/>
      <c r="AU1" s="379"/>
      <c r="AV1" s="380"/>
      <c r="AW1" s="381" t="s">
        <v>66</v>
      </c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3"/>
      <c r="BR1" s="384"/>
      <c r="BS1" s="385"/>
      <c r="BT1" s="388"/>
      <c r="BU1" s="389"/>
      <c r="BV1" s="390" t="s">
        <v>44</v>
      </c>
      <c r="BW1" s="391"/>
      <c r="BX1" s="391"/>
      <c r="BY1" s="391"/>
      <c r="BZ1" s="391"/>
      <c r="CA1" s="391"/>
      <c r="CB1" s="391"/>
      <c r="CC1" s="392"/>
      <c r="CD1" s="375" t="s">
        <v>33</v>
      </c>
      <c r="CE1" s="376"/>
      <c r="CF1" s="376"/>
      <c r="CG1" s="376"/>
      <c r="CH1" s="376"/>
      <c r="CI1" s="376"/>
      <c r="CJ1" s="376"/>
      <c r="CK1" s="376"/>
      <c r="CL1" s="376"/>
      <c r="CM1" s="376"/>
      <c r="CN1" s="376"/>
      <c r="CO1" s="377"/>
    </row>
    <row r="2" spans="1:93" ht="12.75">
      <c r="A2" s="141"/>
      <c r="B2" s="141"/>
      <c r="C2" s="141"/>
      <c r="D2" s="396" t="s">
        <v>0</v>
      </c>
      <c r="E2" s="396"/>
      <c r="F2" s="396"/>
      <c r="G2" s="396"/>
      <c r="H2" s="396"/>
      <c r="I2" s="396"/>
      <c r="J2" s="397" t="s">
        <v>1</v>
      </c>
      <c r="K2" s="397"/>
      <c r="L2" s="397" t="s">
        <v>2</v>
      </c>
      <c r="M2" s="397"/>
      <c r="N2" s="397"/>
      <c r="O2" s="397"/>
      <c r="P2" s="397"/>
      <c r="Q2" s="397"/>
      <c r="R2" s="142"/>
      <c r="S2" s="398" t="s">
        <v>396</v>
      </c>
      <c r="T2" s="395"/>
      <c r="U2" s="399" t="s">
        <v>69</v>
      </c>
      <c r="V2" s="400"/>
      <c r="W2" s="401"/>
      <c r="X2" s="143" t="s">
        <v>5</v>
      </c>
      <c r="Y2" s="402" t="s">
        <v>41</v>
      </c>
      <c r="Z2" s="397"/>
      <c r="AA2" s="403"/>
      <c r="AB2" s="319"/>
      <c r="AC2" s="320"/>
      <c r="AD2" s="320"/>
      <c r="AE2" s="320"/>
      <c r="AF2" s="320"/>
      <c r="AG2" s="320"/>
      <c r="AH2" s="320"/>
      <c r="AI2" s="320"/>
      <c r="AJ2" s="320"/>
      <c r="AK2" s="404"/>
      <c r="AL2" s="405" t="s">
        <v>7</v>
      </c>
      <c r="AM2" s="406"/>
      <c r="AN2" s="406"/>
      <c r="AO2" s="406"/>
      <c r="AP2" s="406"/>
      <c r="AQ2" s="406"/>
      <c r="AR2" s="407"/>
      <c r="AS2" s="393" t="s">
        <v>10</v>
      </c>
      <c r="AT2" s="394"/>
      <c r="AU2" s="394"/>
      <c r="AV2" s="395"/>
      <c r="AW2" s="319" t="s">
        <v>60</v>
      </c>
      <c r="AX2" s="320"/>
      <c r="AY2" s="321"/>
      <c r="AZ2" s="319" t="s">
        <v>75</v>
      </c>
      <c r="BA2" s="320"/>
      <c r="BB2" s="321"/>
      <c r="BC2" s="319" t="s">
        <v>61</v>
      </c>
      <c r="BD2" s="320"/>
      <c r="BE2" s="321"/>
      <c r="BF2" s="319" t="s">
        <v>62</v>
      </c>
      <c r="BG2" s="320"/>
      <c r="BH2" s="321"/>
      <c r="BI2" s="319" t="s">
        <v>63</v>
      </c>
      <c r="BJ2" s="320"/>
      <c r="BK2" s="321"/>
      <c r="BL2" s="319" t="s">
        <v>64</v>
      </c>
      <c r="BM2" s="320"/>
      <c r="BN2" s="321"/>
      <c r="BO2" s="320" t="s">
        <v>65</v>
      </c>
      <c r="BP2" s="320"/>
      <c r="BQ2" s="321"/>
      <c r="BR2" s="386"/>
      <c r="BS2" s="387"/>
      <c r="BT2" s="413" t="s">
        <v>121</v>
      </c>
      <c r="BU2" s="414"/>
      <c r="BV2" s="415"/>
      <c r="BW2" s="415"/>
      <c r="BX2" s="415"/>
      <c r="BY2" s="415"/>
      <c r="BZ2" s="415"/>
      <c r="CA2" s="415"/>
      <c r="CB2" s="415"/>
      <c r="CC2" s="416"/>
      <c r="CD2" s="319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1"/>
    </row>
    <row r="3" spans="1:93" s="125" customFormat="1" ht="126" customHeight="1" thickBot="1">
      <c r="A3" s="144"/>
      <c r="B3" s="145"/>
      <c r="C3" s="146" t="s">
        <v>388</v>
      </c>
      <c r="D3" s="147" t="s">
        <v>22</v>
      </c>
      <c r="E3" s="147" t="s">
        <v>23</v>
      </c>
      <c r="F3" s="147" t="s">
        <v>24</v>
      </c>
      <c r="G3" s="147" t="s">
        <v>25</v>
      </c>
      <c r="H3" s="147" t="s">
        <v>26</v>
      </c>
      <c r="I3" s="147" t="s">
        <v>27</v>
      </c>
      <c r="J3" s="148" t="s">
        <v>28</v>
      </c>
      <c r="K3" s="148" t="s">
        <v>29</v>
      </c>
      <c r="L3" s="148" t="s">
        <v>13</v>
      </c>
      <c r="M3" s="149" t="s">
        <v>87</v>
      </c>
      <c r="N3" s="148" t="s">
        <v>3</v>
      </c>
      <c r="O3" s="149" t="s">
        <v>88</v>
      </c>
      <c r="P3" s="149" t="s">
        <v>89</v>
      </c>
      <c r="Q3" s="150" t="s">
        <v>90</v>
      </c>
      <c r="R3" s="151" t="s">
        <v>71</v>
      </c>
      <c r="S3" s="152" t="s">
        <v>91</v>
      </c>
      <c r="T3" s="153" t="s">
        <v>4</v>
      </c>
      <c r="U3" s="154">
        <v>0</v>
      </c>
      <c r="V3" s="150">
        <v>1</v>
      </c>
      <c r="W3" s="155" t="s">
        <v>68</v>
      </c>
      <c r="X3" s="156" t="s">
        <v>395</v>
      </c>
      <c r="Y3" s="154" t="s">
        <v>72</v>
      </c>
      <c r="Z3" s="148" t="s">
        <v>73</v>
      </c>
      <c r="AA3" s="157" t="s">
        <v>74</v>
      </c>
      <c r="AB3" s="158" t="s">
        <v>6</v>
      </c>
      <c r="AC3" s="152" t="s">
        <v>86</v>
      </c>
      <c r="AD3" s="122" t="s">
        <v>126</v>
      </c>
      <c r="AE3" s="122" t="s">
        <v>128</v>
      </c>
      <c r="AF3" s="152" t="s">
        <v>30</v>
      </c>
      <c r="AG3" s="122" t="s">
        <v>127</v>
      </c>
      <c r="AH3" s="152" t="s">
        <v>31</v>
      </c>
      <c r="AI3" s="152" t="s">
        <v>85</v>
      </c>
      <c r="AJ3" s="152" t="s">
        <v>84</v>
      </c>
      <c r="AK3" s="159" t="s">
        <v>32</v>
      </c>
      <c r="AL3" s="160" t="s">
        <v>83</v>
      </c>
      <c r="AM3" s="149" t="s">
        <v>82</v>
      </c>
      <c r="AN3" s="149" t="s">
        <v>70</v>
      </c>
      <c r="AO3" s="149" t="s">
        <v>81</v>
      </c>
      <c r="AP3" s="149" t="s">
        <v>80</v>
      </c>
      <c r="AQ3" s="149" t="s">
        <v>8</v>
      </c>
      <c r="AR3" s="151" t="s">
        <v>9</v>
      </c>
      <c r="AS3" s="161" t="s">
        <v>21</v>
      </c>
      <c r="AT3" s="147" t="s">
        <v>11</v>
      </c>
      <c r="AU3" s="147" t="s">
        <v>12</v>
      </c>
      <c r="AV3" s="162" t="s">
        <v>79</v>
      </c>
      <c r="AW3" s="163" t="s">
        <v>72</v>
      </c>
      <c r="AX3" s="122" t="s">
        <v>73</v>
      </c>
      <c r="AY3" s="164" t="s">
        <v>74</v>
      </c>
      <c r="AZ3" s="163" t="s">
        <v>72</v>
      </c>
      <c r="BA3" s="122" t="s">
        <v>73</v>
      </c>
      <c r="BB3" s="164" t="s">
        <v>74</v>
      </c>
      <c r="BC3" s="163" t="s">
        <v>72</v>
      </c>
      <c r="BD3" s="122" t="s">
        <v>73</v>
      </c>
      <c r="BE3" s="164" t="s">
        <v>74</v>
      </c>
      <c r="BF3" s="163" t="s">
        <v>72</v>
      </c>
      <c r="BG3" s="122" t="s">
        <v>73</v>
      </c>
      <c r="BH3" s="164" t="s">
        <v>74</v>
      </c>
      <c r="BI3" s="163" t="s">
        <v>72</v>
      </c>
      <c r="BJ3" s="122" t="s">
        <v>73</v>
      </c>
      <c r="BK3" s="164" t="s">
        <v>74</v>
      </c>
      <c r="BL3" s="163" t="s">
        <v>72</v>
      </c>
      <c r="BM3" s="122" t="s">
        <v>73</v>
      </c>
      <c r="BN3" s="165" t="s">
        <v>74</v>
      </c>
      <c r="BO3" s="166" t="s">
        <v>72</v>
      </c>
      <c r="BP3" s="122" t="s">
        <v>73</v>
      </c>
      <c r="BQ3" s="164" t="s">
        <v>74</v>
      </c>
      <c r="BR3" s="163" t="s">
        <v>118</v>
      </c>
      <c r="BS3" s="164" t="s">
        <v>399</v>
      </c>
      <c r="BT3" s="163" t="s">
        <v>119</v>
      </c>
      <c r="BU3" s="165" t="s">
        <v>120</v>
      </c>
      <c r="BV3" s="167" t="s">
        <v>43</v>
      </c>
      <c r="BW3" s="149" t="s">
        <v>14</v>
      </c>
      <c r="BX3" s="149" t="s">
        <v>15</v>
      </c>
      <c r="BY3" s="168" t="s">
        <v>398</v>
      </c>
      <c r="BZ3" s="168" t="s">
        <v>16</v>
      </c>
      <c r="CA3" s="168" t="s">
        <v>123</v>
      </c>
      <c r="CB3" s="169" t="s">
        <v>124</v>
      </c>
      <c r="CC3" s="170" t="s">
        <v>125</v>
      </c>
      <c r="CD3" s="171" t="s">
        <v>34</v>
      </c>
      <c r="CE3" s="152" t="s">
        <v>35</v>
      </c>
      <c r="CF3" s="122" t="s">
        <v>36</v>
      </c>
      <c r="CG3" s="122" t="s">
        <v>37</v>
      </c>
      <c r="CH3" s="122" t="s">
        <v>78</v>
      </c>
      <c r="CI3" s="123" t="s">
        <v>95</v>
      </c>
      <c r="CJ3" s="124" t="s">
        <v>122</v>
      </c>
      <c r="CK3" s="122" t="s">
        <v>93</v>
      </c>
      <c r="CL3" s="122" t="s">
        <v>94</v>
      </c>
      <c r="CM3" s="152" t="s">
        <v>92</v>
      </c>
      <c r="CN3" s="122" t="s">
        <v>38</v>
      </c>
      <c r="CO3" s="165" t="s">
        <v>39</v>
      </c>
    </row>
    <row r="4" spans="1:99" s="128" customFormat="1" ht="15">
      <c r="A4" s="411"/>
      <c r="B4" s="172" t="s">
        <v>140</v>
      </c>
      <c r="C4" s="173">
        <f>IF(Spreadsheet!J210=0,"",Spreadsheet!J210)</f>
      </c>
      <c r="D4" s="173">
        <f>IF(Spreadsheet!B210=0,"",Spreadsheet!B210)</f>
      </c>
      <c r="E4" s="173">
        <f>IF(Spreadsheet!C210=0,"",Spreadsheet!C210)</f>
      </c>
      <c r="F4" s="173">
        <f>IF(Spreadsheet!D210=0,"",Spreadsheet!D210)</f>
      </c>
      <c r="G4" s="173">
        <f>IF(Spreadsheet!E210=0,"",Spreadsheet!E210)</f>
      </c>
      <c r="H4" s="173">
        <f>IF(Spreadsheet!F210=0,"",Spreadsheet!F210)</f>
      </c>
      <c r="I4" s="173">
        <f>IF(Spreadsheet!G210=0,"",Spreadsheet!G210)</f>
      </c>
      <c r="J4" s="173">
        <f>IF(Spreadsheet!H210=0,"",Spreadsheet!H210)</f>
      </c>
      <c r="K4" s="173">
        <f>IF(Spreadsheet!I210=0,"",Spreadsheet!I210)</f>
      </c>
      <c r="L4" s="173">
        <f>IF(Spreadsheet!K210=0,"",Spreadsheet!K210)</f>
      </c>
      <c r="M4" s="173">
        <f>IF(Spreadsheet!L210=0,"",Spreadsheet!L210)</f>
      </c>
      <c r="N4" s="173">
        <f>IF(Spreadsheet!M210=0,"",Spreadsheet!M210)</f>
      </c>
      <c r="O4" s="173">
        <f>IF(Spreadsheet!N210=0,"",Spreadsheet!N210)</f>
      </c>
      <c r="P4" s="173">
        <f>IF(Spreadsheet!O210=0,"",Spreadsheet!O210)</f>
      </c>
      <c r="Q4" s="173">
        <f>IF(Spreadsheet!P210=0,"",Spreadsheet!P210)</f>
      </c>
      <c r="R4" s="173">
        <f>IF(Spreadsheet!Q210=0,"",Spreadsheet!Q210)</f>
      </c>
      <c r="S4" s="173">
        <f>IF(Spreadsheet!S210=0,"",Spreadsheet!S210)</f>
      </c>
      <c r="T4" s="173">
        <f>IF(Spreadsheet!T210=0,"",Spreadsheet!T210)</f>
      </c>
      <c r="U4" s="173">
        <f>IF(Spreadsheet!U210=0,"",Spreadsheet!U210)</f>
      </c>
      <c r="V4" s="173">
        <f>IF(Spreadsheet!V210=0,"",Spreadsheet!V210)</f>
      </c>
      <c r="W4" s="173">
        <f>IF(Spreadsheet!W210=0,"",Spreadsheet!W210)</f>
      </c>
      <c r="X4" s="173">
        <f>IF(Spreadsheet!X210=0,"",Spreadsheet!X210)</f>
      </c>
      <c r="Y4" s="173">
        <f>IF(Spreadsheet!Y210=0,"",Spreadsheet!Y210)</f>
      </c>
      <c r="Z4" s="173">
        <f>IF(Spreadsheet!Z210=0,"",Spreadsheet!Z210)</f>
      </c>
      <c r="AA4" s="173">
        <f>IF(Spreadsheet!AA210=0,"",Spreadsheet!AA210)</f>
      </c>
      <c r="AB4" s="173">
        <f>IF(Spreadsheet!AB210=0,"",Spreadsheet!AB210)</f>
      </c>
      <c r="AC4" s="173">
        <f>IF(Spreadsheet!AC210=0,"",Spreadsheet!AC210)</f>
      </c>
      <c r="AD4" s="173">
        <f>IF(Spreadsheet!AD210=0,"",Spreadsheet!AD210)</f>
      </c>
      <c r="AE4" s="173">
        <f>IF(Spreadsheet!AE210=0,"",Spreadsheet!AE210)</f>
      </c>
      <c r="AF4" s="173">
        <f>IF(Spreadsheet!AF210=0,"",Spreadsheet!AF210)</f>
      </c>
      <c r="AG4" s="173">
        <f>IF(Spreadsheet!AG210=0,"",Spreadsheet!AG210)</f>
      </c>
      <c r="AH4" s="173">
        <f>IF(Spreadsheet!AH210=0,"",Spreadsheet!AH210)</f>
      </c>
      <c r="AI4" s="173">
        <f>IF(Spreadsheet!AI210=0,"",Spreadsheet!AI210)</f>
      </c>
      <c r="AJ4" s="173">
        <f>IF(Spreadsheet!AJ210=0,"",Spreadsheet!AJ210)</f>
      </c>
      <c r="AK4" s="173">
        <f>IF(Spreadsheet!AK210=0,"",Spreadsheet!AK210)</f>
      </c>
      <c r="AL4" s="173">
        <f>IF(Spreadsheet!AL210=0,"",Spreadsheet!AL210)</f>
      </c>
      <c r="AM4" s="173">
        <f>IF(Spreadsheet!AM210=0,"",Spreadsheet!AM210)</f>
      </c>
      <c r="AN4" s="173">
        <f>IF(Spreadsheet!AN210=0,"",Spreadsheet!AN210)</f>
      </c>
      <c r="AO4" s="173">
        <f>IF(Spreadsheet!AO210=0,"",Spreadsheet!AO210)</f>
      </c>
      <c r="AP4" s="173">
        <f>IF(Spreadsheet!AP210=0,"",Spreadsheet!AP210)</f>
      </c>
      <c r="AQ4" s="173">
        <f>IF(Spreadsheet!AQ210=0,"",Spreadsheet!AQ210)</f>
      </c>
      <c r="AR4" s="173">
        <f>IF(Spreadsheet!AR210=0,"",Spreadsheet!AR210)</f>
      </c>
      <c r="AS4" s="173">
        <f>IF(Spreadsheet!AS210=0,"",Spreadsheet!AS210)</f>
      </c>
      <c r="AT4" s="173">
        <f>IF(Spreadsheet!AT210=0,"",Spreadsheet!AT210)</f>
      </c>
      <c r="AU4" s="173">
        <f>IF(Spreadsheet!AU210=0,"",Spreadsheet!AU210)</f>
      </c>
      <c r="AV4" s="173">
        <f>IF(Spreadsheet!AV210=0,"",Spreadsheet!AV210)</f>
      </c>
      <c r="AW4" s="173">
        <f>IF(Spreadsheet!AW210=0,"",Spreadsheet!AW210)</f>
      </c>
      <c r="AX4" s="173">
        <f>IF(Spreadsheet!AX210=0,"",Spreadsheet!AX210)</f>
      </c>
      <c r="AY4" s="173">
        <f>IF(Spreadsheet!AY210=0,"",Spreadsheet!AY210)</f>
      </c>
      <c r="AZ4" s="173">
        <f>IF(Spreadsheet!AZ210=0,"",Spreadsheet!AZ210)</f>
      </c>
      <c r="BA4" s="173">
        <f>IF(Spreadsheet!BA210=0,"",Spreadsheet!BA210)</f>
      </c>
      <c r="BB4" s="173">
        <f>IF(Spreadsheet!BB210=0,"",Spreadsheet!BB210)</f>
      </c>
      <c r="BC4" s="173">
        <f>IF(Spreadsheet!BC210=0,"",Spreadsheet!BC210)</f>
      </c>
      <c r="BD4" s="173">
        <f>IF(Spreadsheet!BD210=0,"",Spreadsheet!BD210)</f>
      </c>
      <c r="BE4" s="173">
        <f>IF(Spreadsheet!BE210=0,"",Spreadsheet!BE210)</f>
      </c>
      <c r="BF4" s="173">
        <f>IF(Spreadsheet!BF210=0,"",Spreadsheet!BF210)</f>
      </c>
      <c r="BG4" s="173">
        <f>IF(Spreadsheet!BG210=0,"",Spreadsheet!BG210)</f>
      </c>
      <c r="BH4" s="173">
        <f>IF(Spreadsheet!BH210=0,"",Spreadsheet!BH210)</f>
      </c>
      <c r="BI4" s="173">
        <f>IF(Spreadsheet!BI210=0,"",Spreadsheet!BI210)</f>
      </c>
      <c r="BJ4" s="173">
        <f>IF(Spreadsheet!BJ210=0,"",Spreadsheet!BJ210)</f>
      </c>
      <c r="BK4" s="173">
        <f>IF(Spreadsheet!BK210=0,"",Spreadsheet!BK210)</f>
      </c>
      <c r="BL4" s="173">
        <f>IF(Spreadsheet!BL210=0,"",Spreadsheet!BL210)</f>
      </c>
      <c r="BM4" s="173">
        <f>IF(Spreadsheet!BM210=0,"",Spreadsheet!BM210)</f>
      </c>
      <c r="BN4" s="173">
        <f>IF(Spreadsheet!BN210=0,"",Spreadsheet!BN210)</f>
      </c>
      <c r="BO4" s="173">
        <f>IF(Spreadsheet!BO210=0,"",Spreadsheet!BO210)</f>
      </c>
      <c r="BP4" s="173">
        <f>IF(Spreadsheet!BP210=0,"",Spreadsheet!BP210)</f>
      </c>
      <c r="BQ4" s="173">
        <f>IF(Spreadsheet!BQ210=0,"",Spreadsheet!BQ210)</f>
      </c>
      <c r="BR4" s="173">
        <f>IF(Spreadsheet!BR210=0,"",Spreadsheet!BR210)</f>
      </c>
      <c r="BS4" s="173">
        <f>IF(Spreadsheet!BS210=0,"",Spreadsheet!BS210)</f>
      </c>
      <c r="BT4" s="173">
        <f>IF(Spreadsheet!BT210=0,"",Spreadsheet!BT210)</f>
      </c>
      <c r="BU4" s="173">
        <f>IF(Spreadsheet!BU210=0,"",Spreadsheet!BU210)</f>
      </c>
      <c r="BV4" s="173">
        <f>IF(Spreadsheet!BV210=0,"",Spreadsheet!BV210)</f>
      </c>
      <c r="BW4" s="173">
        <f>IF(Spreadsheet!BW210=0,"",Spreadsheet!BW210)</f>
      </c>
      <c r="BX4" s="173">
        <f>IF(Spreadsheet!BX210=0,"",Spreadsheet!BX210)</f>
      </c>
      <c r="BY4" s="173">
        <f>IF(Spreadsheet!BY210=0,"",Spreadsheet!BY210)</f>
      </c>
      <c r="BZ4" s="173">
        <f>IF(Spreadsheet!BZ210=0,"",Spreadsheet!BZ210)</f>
      </c>
      <c r="CA4" s="173">
        <f>IF(Spreadsheet!CA210=0,"",Spreadsheet!CA210)</f>
      </c>
      <c r="CB4" s="173">
        <f>IF(Spreadsheet!CB210=0,"",Spreadsheet!CB210)</f>
      </c>
      <c r="CC4" s="173">
        <f>IF(Spreadsheet!CC210=0,"",Spreadsheet!CC210)</f>
      </c>
      <c r="CD4" s="173">
        <f>IF(Spreadsheet!CD210=0,"",Spreadsheet!CD210)</f>
      </c>
      <c r="CE4" s="173">
        <f>IF(Spreadsheet!CE210=0,"",Spreadsheet!CE210)</f>
      </c>
      <c r="CF4" s="173">
        <f>IF(Spreadsheet!CF210=0,"",Spreadsheet!CF210)</f>
      </c>
      <c r="CG4" s="173">
        <f>IF(Spreadsheet!CG210=0,"",Spreadsheet!CG210)</f>
      </c>
      <c r="CH4" s="173">
        <f>IF(Spreadsheet!CH210=0,"",Spreadsheet!CH210)</f>
      </c>
      <c r="CI4" s="173">
        <f>IF(Spreadsheet!CI210=0,"",Spreadsheet!CI210)</f>
      </c>
      <c r="CJ4" s="173">
        <f>IF(Spreadsheet!CJ210=0,"",Spreadsheet!CJ210)</f>
      </c>
      <c r="CK4" s="173">
        <f>IF(Spreadsheet!CK210=0,"",Spreadsheet!CK210)</f>
      </c>
      <c r="CL4" s="173">
        <f>IF(Spreadsheet!CL210=0,"",Spreadsheet!CL210)</f>
      </c>
      <c r="CM4" s="173">
        <f>IF(Spreadsheet!CM210=0,"",Spreadsheet!CM210)</f>
      </c>
      <c r="CN4" s="173">
        <f>IF(Spreadsheet!CN210=0,"",Spreadsheet!CN210)</f>
      </c>
      <c r="CO4" s="173">
        <f>IF(Spreadsheet!CO210=0,"",Spreadsheet!CO210)</f>
      </c>
      <c r="CU4" s="129"/>
    </row>
    <row r="5" spans="1:99" s="2" customFormat="1" ht="15">
      <c r="A5" s="411"/>
      <c r="B5" s="174" t="s">
        <v>196</v>
      </c>
      <c r="C5" s="175">
        <f>IF(Spreadsheet!J211=0,"",Spreadsheet!J211)</f>
      </c>
      <c r="D5" s="175">
        <f>IF(Spreadsheet!B211=0,"",Spreadsheet!B211)</f>
      </c>
      <c r="E5" s="175">
        <f>IF(Spreadsheet!C211=0,"",Spreadsheet!C211)</f>
      </c>
      <c r="F5" s="175">
        <f>IF(Spreadsheet!D211=0,"",Spreadsheet!D211)</f>
      </c>
      <c r="G5" s="175">
        <f>IF(Spreadsheet!E211=0,"",Spreadsheet!E211)</f>
      </c>
      <c r="H5" s="175">
        <f>IF(Spreadsheet!F211=0,"",Spreadsheet!F211)</f>
      </c>
      <c r="I5" s="175">
        <f>IF(Spreadsheet!G211=0,"",Spreadsheet!G211)</f>
      </c>
      <c r="J5" s="176">
        <f>IF(Spreadsheet!H211=0,"",Spreadsheet!H211)</f>
      </c>
      <c r="K5" s="176">
        <f>IF(Spreadsheet!I211=0,"",Spreadsheet!I211)</f>
      </c>
      <c r="L5" s="176">
        <f>IF(Spreadsheet!K211=0,"",Spreadsheet!K211)</f>
      </c>
      <c r="M5" s="176">
        <f>IF(Spreadsheet!L211=0,"",Spreadsheet!L211)</f>
      </c>
      <c r="N5" s="176">
        <f>IF(Spreadsheet!M211=0,"",Spreadsheet!M211)</f>
      </c>
      <c r="O5" s="176">
        <f>IF(Spreadsheet!N211=0,"",Spreadsheet!N211)</f>
      </c>
      <c r="P5" s="176">
        <f>IF(Spreadsheet!O211=0,"",Spreadsheet!O211)</f>
      </c>
      <c r="Q5" s="176">
        <f>IF(Spreadsheet!P211=0,"",Spreadsheet!P211)</f>
      </c>
      <c r="R5" s="176">
        <f>IF(Spreadsheet!Q211=0,"",Spreadsheet!Q211)</f>
      </c>
      <c r="S5" s="176">
        <f>IF(Spreadsheet!S211=0,"",Spreadsheet!S211)</f>
      </c>
      <c r="T5" s="176">
        <f>IF(Spreadsheet!T211=0,"",Spreadsheet!T211)</f>
      </c>
      <c r="U5" s="176">
        <f>IF(Spreadsheet!U211=0,"",Spreadsheet!U211)</f>
      </c>
      <c r="V5" s="176">
        <f>IF(Spreadsheet!V211=0,"",Spreadsheet!V211)</f>
      </c>
      <c r="W5" s="176">
        <f>IF(Spreadsheet!W211=0,"",Spreadsheet!W211)</f>
      </c>
      <c r="X5" s="176">
        <f>IF(Spreadsheet!X211=0,"",Spreadsheet!X211)</f>
      </c>
      <c r="Y5" s="176">
        <f>IF(Spreadsheet!Y211=0,"",Spreadsheet!Y211)</f>
      </c>
      <c r="Z5" s="176">
        <f>IF(Spreadsheet!Z211=0,"",Spreadsheet!Z211)</f>
      </c>
      <c r="AA5" s="176">
        <f>IF(Spreadsheet!AA211=0,"",Spreadsheet!AA211)</f>
      </c>
      <c r="AB5" s="176">
        <f>IF(Spreadsheet!AB211=0,"",Spreadsheet!AB211)</f>
      </c>
      <c r="AC5" s="176">
        <f>IF(Spreadsheet!AC211=0,"",Spreadsheet!AC211)</f>
      </c>
      <c r="AD5" s="176">
        <f>IF(Spreadsheet!AD211=0,"",Spreadsheet!AD211)</f>
      </c>
      <c r="AE5" s="176">
        <f>IF(Spreadsheet!AE211=0,"",Spreadsheet!AE211)</f>
      </c>
      <c r="AF5" s="176">
        <f>IF(Spreadsheet!AF211=0,"",Spreadsheet!AF211)</f>
      </c>
      <c r="AG5" s="176">
        <f>IF(Spreadsheet!AG211=0,"",Spreadsheet!AG211)</f>
      </c>
      <c r="AH5" s="176">
        <f>IF(Spreadsheet!AH211=0,"",Spreadsheet!AH211)</f>
      </c>
      <c r="AI5" s="176">
        <f>IF(Spreadsheet!AI211=0,"",Spreadsheet!AI211)</f>
      </c>
      <c r="AJ5" s="176">
        <f>IF(Spreadsheet!AJ211=0,"",Spreadsheet!AJ211)</f>
      </c>
      <c r="AK5" s="176">
        <f>IF(Spreadsheet!AK211=0,"",Spreadsheet!AK211)</f>
      </c>
      <c r="AL5" s="176">
        <f>IF(Spreadsheet!AL211=0,"",Spreadsheet!AL211)</f>
      </c>
      <c r="AM5" s="176">
        <f>IF(Spreadsheet!AM211=0,"",Spreadsheet!AM211)</f>
      </c>
      <c r="AN5" s="176">
        <f>IF(Spreadsheet!AN211=0,"",Spreadsheet!AN211)</f>
      </c>
      <c r="AO5" s="176">
        <f>IF(Spreadsheet!AO211=0,"",Spreadsheet!AO211)</f>
      </c>
      <c r="AP5" s="176">
        <f>IF(Spreadsheet!AP211=0,"",Spreadsheet!AP211)</f>
      </c>
      <c r="AQ5" s="176">
        <f>IF(Spreadsheet!AQ211=0,"",Spreadsheet!AQ211)</f>
      </c>
      <c r="AR5" s="176">
        <f>IF(Spreadsheet!AR211=0,"",Spreadsheet!AR211)</f>
      </c>
      <c r="AS5" s="176">
        <f>IF(Spreadsheet!AS211=0,"",Spreadsheet!AS211)</f>
      </c>
      <c r="AT5" s="176">
        <f>IF(Spreadsheet!AT211=0,"",Spreadsheet!AT211)</f>
      </c>
      <c r="AU5" s="176">
        <f>IF(Spreadsheet!AU211=0,"",Spreadsheet!AU211)</f>
      </c>
      <c r="AV5" s="176">
        <f>IF(Spreadsheet!AV211=0,"",Spreadsheet!AV211)</f>
      </c>
      <c r="AW5" s="176">
        <f>IF(Spreadsheet!AW211=0,"",Spreadsheet!AW211)</f>
      </c>
      <c r="AX5" s="176">
        <f>IF(Spreadsheet!AX211=0,"",Spreadsheet!AX211)</f>
      </c>
      <c r="AY5" s="176">
        <f>IF(Spreadsheet!AY211=0,"",Spreadsheet!AY211)</f>
      </c>
      <c r="AZ5" s="176">
        <f>IF(Spreadsheet!AZ211=0,"",Spreadsheet!AZ211)</f>
      </c>
      <c r="BA5" s="176">
        <f>IF(Spreadsheet!BA211=0,"",Spreadsheet!BA211)</f>
      </c>
      <c r="BB5" s="176">
        <f>IF(Spreadsheet!BB211=0,"",Spreadsheet!BB211)</f>
      </c>
      <c r="BC5" s="176">
        <f>IF(Spreadsheet!BC211=0,"",Spreadsheet!BC211)</f>
      </c>
      <c r="BD5" s="176">
        <f>IF(Spreadsheet!BD211=0,"",Spreadsheet!BD211)</f>
      </c>
      <c r="BE5" s="176">
        <f>IF(Spreadsheet!BE211=0,"",Spreadsheet!BE211)</f>
      </c>
      <c r="BF5" s="176">
        <f>IF(Spreadsheet!BF211=0,"",Spreadsheet!BF211)</f>
      </c>
      <c r="BG5" s="176">
        <f>IF(Spreadsheet!BG211=0,"",Spreadsheet!BG211)</f>
      </c>
      <c r="BH5" s="176">
        <f>IF(Spreadsheet!BH211=0,"",Spreadsheet!BH211)</f>
      </c>
      <c r="BI5" s="176">
        <f>IF(Spreadsheet!BI211=0,"",Spreadsheet!BI211)</f>
      </c>
      <c r="BJ5" s="176">
        <f>IF(Spreadsheet!BJ211=0,"",Spreadsheet!BJ211)</f>
      </c>
      <c r="BK5" s="176">
        <f>IF(Spreadsheet!BK211=0,"",Spreadsheet!BK211)</f>
      </c>
      <c r="BL5" s="176">
        <f>IF(Spreadsheet!BL211=0,"",Spreadsheet!BL211)</f>
      </c>
      <c r="BM5" s="176">
        <f>IF(Spreadsheet!BM211=0,"",Spreadsheet!BM211)</f>
      </c>
      <c r="BN5" s="176">
        <f>IF(Spreadsheet!BN211=0,"",Spreadsheet!BN211)</f>
      </c>
      <c r="BO5" s="176">
        <f>IF(Spreadsheet!BO211=0,"",Spreadsheet!BO211)</f>
      </c>
      <c r="BP5" s="176">
        <f>IF(Spreadsheet!BP211=0,"",Spreadsheet!BP211)</f>
      </c>
      <c r="BQ5" s="176">
        <f>IF(Spreadsheet!BQ211=0,"",Spreadsheet!BQ211)</f>
      </c>
      <c r="BR5" s="176">
        <f>IF(Spreadsheet!BR211=0,"",Spreadsheet!BR211)</f>
      </c>
      <c r="BS5" s="176">
        <f>IF(Spreadsheet!BS211=0,"",Spreadsheet!BS211)</f>
      </c>
      <c r="BT5" s="176">
        <f>IF(Spreadsheet!BT211=0,"",Spreadsheet!BT211)</f>
      </c>
      <c r="BU5" s="176">
        <f>IF(Spreadsheet!BU211=0,"",Spreadsheet!BU211)</f>
      </c>
      <c r="BV5" s="176">
        <f>IF(Spreadsheet!BV211=0,"",Spreadsheet!BV211)</f>
      </c>
      <c r="BW5" s="176">
        <f>IF(Spreadsheet!BW211=0,"",Spreadsheet!BW211)</f>
      </c>
      <c r="BX5" s="176">
        <f>IF(Spreadsheet!BX211=0,"",Spreadsheet!BX211)</f>
      </c>
      <c r="BY5" s="176">
        <f>IF(Spreadsheet!BY211=0,"",Spreadsheet!BY211)</f>
      </c>
      <c r="BZ5" s="176">
        <f>IF(Spreadsheet!BZ211=0,"",Spreadsheet!BZ211)</f>
      </c>
      <c r="CA5" s="176">
        <f>IF(Spreadsheet!CA211=0,"",Spreadsheet!CA211)</f>
      </c>
      <c r="CB5" s="176">
        <f>IF(Spreadsheet!CB211=0,"",Spreadsheet!CB211)</f>
      </c>
      <c r="CC5" s="176">
        <f>IF(Spreadsheet!CC211=0,"",Spreadsheet!CC211)</f>
      </c>
      <c r="CD5" s="176">
        <f>IF(Spreadsheet!CD211=0,"",Spreadsheet!CD211)</f>
      </c>
      <c r="CE5" s="176">
        <f>IF(Spreadsheet!CE211=0,"",Spreadsheet!CE211)</f>
      </c>
      <c r="CF5" s="176">
        <f>IF(Spreadsheet!CF211=0,"",Spreadsheet!CF211)</f>
      </c>
      <c r="CG5" s="176">
        <f>IF(Spreadsheet!CG211=0,"",Spreadsheet!CG211)</f>
      </c>
      <c r="CH5" s="176">
        <f>IF(Spreadsheet!CH211=0,"",Spreadsheet!CH211)</f>
      </c>
      <c r="CI5" s="176">
        <f>IF(Spreadsheet!CI211=0,"",Spreadsheet!CI211)</f>
      </c>
      <c r="CJ5" s="176">
        <f>IF(Spreadsheet!CJ211=0,"",Spreadsheet!CJ211)</f>
      </c>
      <c r="CK5" s="176">
        <f>IF(Spreadsheet!CK211=0,"",Spreadsheet!CK211)</f>
      </c>
      <c r="CL5" s="176">
        <f>IF(Spreadsheet!CL211=0,"",Spreadsheet!CL211)</f>
      </c>
      <c r="CM5" s="176">
        <f>IF(Spreadsheet!CM211=0,"",Spreadsheet!CM211)</f>
      </c>
      <c r="CN5" s="176">
        <f>IF(Spreadsheet!CN211=0,"",Spreadsheet!CN211)</f>
      </c>
      <c r="CO5" s="176">
        <f>IF(Spreadsheet!CO211=0,"",Spreadsheet!CO211)</f>
      </c>
      <c r="CU5" s="126"/>
    </row>
    <row r="6" spans="1:102" s="128" customFormat="1" ht="15">
      <c r="A6" s="411"/>
      <c r="B6" s="172" t="s">
        <v>141</v>
      </c>
      <c r="C6" s="177">
        <f>IF(Spreadsheet!J212=0,"",Spreadsheet!J212)</f>
      </c>
      <c r="D6" s="177">
        <f>IF(Spreadsheet!B212=0,"",Spreadsheet!B212)</f>
      </c>
      <c r="E6" s="177">
        <f>IF(Spreadsheet!C212=0,"",Spreadsheet!C212)</f>
      </c>
      <c r="F6" s="177">
        <f>IF(Spreadsheet!D212=0,"",Spreadsheet!D212)</f>
      </c>
      <c r="G6" s="177">
        <f>IF(Spreadsheet!E212=0,"",Spreadsheet!E212)</f>
      </c>
      <c r="H6" s="177">
        <f>IF(Spreadsheet!F212=0,"",Spreadsheet!F212)</f>
      </c>
      <c r="I6" s="177">
        <f>IF(Spreadsheet!G212=0,"",Spreadsheet!G212)</f>
      </c>
      <c r="J6" s="173">
        <f>IF(Spreadsheet!H212=0,"",Spreadsheet!H212)</f>
      </c>
      <c r="K6" s="173">
        <f>IF(Spreadsheet!I212=0,"",Spreadsheet!I212)</f>
      </c>
      <c r="L6" s="173">
        <f>IF(Spreadsheet!K212=0,"",Spreadsheet!K212)</f>
      </c>
      <c r="M6" s="173">
        <f>IF(Spreadsheet!L212=0,"",Spreadsheet!L212)</f>
      </c>
      <c r="N6" s="173">
        <f>IF(Spreadsheet!M212=0,"",Spreadsheet!M212)</f>
      </c>
      <c r="O6" s="173">
        <f>IF(Spreadsheet!N212=0,"",Spreadsheet!N212)</f>
      </c>
      <c r="P6" s="173">
        <f>IF(Spreadsheet!O212=0,"",Spreadsheet!O212)</f>
      </c>
      <c r="Q6" s="173">
        <f>IF(Spreadsheet!P212=0,"",Spreadsheet!P212)</f>
      </c>
      <c r="R6" s="173">
        <f>IF(Spreadsheet!Q212=0,"",Spreadsheet!Q212)</f>
      </c>
      <c r="S6" s="173">
        <f>IF(Spreadsheet!S212=0,"",Spreadsheet!S212)</f>
      </c>
      <c r="T6" s="173">
        <f>IF(Spreadsheet!T212=0,"",Spreadsheet!T212)</f>
      </c>
      <c r="U6" s="173">
        <f>IF(Spreadsheet!U212=0,"",Spreadsheet!U212)</f>
      </c>
      <c r="V6" s="173">
        <f>IF(Spreadsheet!V212=0,"",Spreadsheet!V212)</f>
      </c>
      <c r="W6" s="173">
        <f>IF(Spreadsheet!W212=0,"",Spreadsheet!W212)</f>
      </c>
      <c r="X6" s="173">
        <f>IF(Spreadsheet!X212=0,"",Spreadsheet!X212)</f>
      </c>
      <c r="Y6" s="173">
        <f>IF(Spreadsheet!Y212=0,"",Spreadsheet!Y212)</f>
      </c>
      <c r="Z6" s="173">
        <f>IF(Spreadsheet!Z212=0,"",Spreadsheet!Z212)</f>
      </c>
      <c r="AA6" s="173">
        <f>IF(Spreadsheet!AA212=0,"",Spreadsheet!AA212)</f>
      </c>
      <c r="AB6" s="173">
        <f>IF(Spreadsheet!AB212=0,"",Spreadsheet!AB212)</f>
      </c>
      <c r="AC6" s="173">
        <f>IF(Spreadsheet!AC212=0,"",Spreadsheet!AC212)</f>
      </c>
      <c r="AD6" s="173">
        <f>IF(Spreadsheet!AD212=0,"",Spreadsheet!AD212)</f>
      </c>
      <c r="AE6" s="173">
        <f>IF(Spreadsheet!AE212=0,"",Spreadsheet!AE212)</f>
      </c>
      <c r="AF6" s="173">
        <f>IF(Spreadsheet!AF212=0,"",Spreadsheet!AF212)</f>
      </c>
      <c r="AG6" s="173">
        <f>IF(Spreadsheet!AG212=0,"",Spreadsheet!AG212)</f>
      </c>
      <c r="AH6" s="173">
        <f>IF(Spreadsheet!AH212=0,"",Spreadsheet!AH212)</f>
      </c>
      <c r="AI6" s="173">
        <f>IF(Spreadsheet!AI212=0,"",Spreadsheet!AI212)</f>
      </c>
      <c r="AJ6" s="173">
        <f>IF(Spreadsheet!AJ212=0,"",Spreadsheet!AJ212)</f>
      </c>
      <c r="AK6" s="173">
        <f>IF(Spreadsheet!AK212=0,"",Spreadsheet!AK212)</f>
      </c>
      <c r="AL6" s="173">
        <f>IF(Spreadsheet!AL212=0,"",Spreadsheet!AL212)</f>
      </c>
      <c r="AM6" s="173">
        <f>IF(Spreadsheet!AM212=0,"",Spreadsheet!AM212)</f>
      </c>
      <c r="AN6" s="173">
        <f>IF(Spreadsheet!AN212=0,"",Spreadsheet!AN212)</f>
      </c>
      <c r="AO6" s="173">
        <f>IF(Spreadsheet!AO212=0,"",Spreadsheet!AO212)</f>
      </c>
      <c r="AP6" s="173">
        <f>IF(Spreadsheet!AP212=0,"",Spreadsheet!AP212)</f>
      </c>
      <c r="AQ6" s="173">
        <f>IF(Spreadsheet!AQ212=0,"",Spreadsheet!AQ212)</f>
      </c>
      <c r="AR6" s="173">
        <f>IF(Spreadsheet!AR212=0,"",Spreadsheet!AR212)</f>
      </c>
      <c r="AS6" s="173">
        <f>IF(Spreadsheet!AS212=0,"",Spreadsheet!AS212)</f>
      </c>
      <c r="AT6" s="173">
        <f>IF(Spreadsheet!AT212=0,"",Spreadsheet!AT212)</f>
      </c>
      <c r="AU6" s="173">
        <f>IF(Spreadsheet!AU212=0,"",Spreadsheet!AU212)</f>
      </c>
      <c r="AV6" s="173">
        <f>IF(Spreadsheet!AV212=0,"",Spreadsheet!AV212)</f>
      </c>
      <c r="AW6" s="173">
        <f>IF(Spreadsheet!AW212=0,"",Spreadsheet!AW212)</f>
      </c>
      <c r="AX6" s="173">
        <f>IF(Spreadsheet!AX212=0,"",Spreadsheet!AX212)</f>
      </c>
      <c r="AY6" s="173">
        <f>IF(Spreadsheet!AY212=0,"",Spreadsheet!AY212)</f>
      </c>
      <c r="AZ6" s="173">
        <f>IF(Spreadsheet!AZ212=0,"",Spreadsheet!AZ212)</f>
      </c>
      <c r="BA6" s="173">
        <f>IF(Spreadsheet!BA212=0,"",Spreadsheet!BA212)</f>
      </c>
      <c r="BB6" s="173">
        <f>IF(Spreadsheet!BB212=0,"",Spreadsheet!BB212)</f>
      </c>
      <c r="BC6" s="173">
        <f>IF(Spreadsheet!BC212=0,"",Spreadsheet!BC212)</f>
      </c>
      <c r="BD6" s="173">
        <f>IF(Spreadsheet!BD212=0,"",Spreadsheet!BD212)</f>
      </c>
      <c r="BE6" s="173">
        <f>IF(Spreadsheet!BE212=0,"",Spreadsheet!BE212)</f>
      </c>
      <c r="BF6" s="173">
        <f>IF(Spreadsheet!BF212=0,"",Spreadsheet!BF212)</f>
      </c>
      <c r="BG6" s="173">
        <f>IF(Spreadsheet!BG212=0,"",Spreadsheet!BG212)</f>
      </c>
      <c r="BH6" s="173">
        <f>IF(Spreadsheet!BH212=0,"",Spreadsheet!BH212)</f>
      </c>
      <c r="BI6" s="173">
        <f>IF(Spreadsheet!BI212=0,"",Spreadsheet!BI212)</f>
      </c>
      <c r="BJ6" s="173">
        <f>IF(Spreadsheet!BJ212=0,"",Spreadsheet!BJ212)</f>
      </c>
      <c r="BK6" s="173">
        <f>IF(Spreadsheet!BK212=0,"",Spreadsheet!BK212)</f>
      </c>
      <c r="BL6" s="173">
        <f>IF(Spreadsheet!BL212=0,"",Spreadsheet!BL212)</f>
      </c>
      <c r="BM6" s="173">
        <f>IF(Spreadsheet!BM212=0,"",Spreadsheet!BM212)</f>
      </c>
      <c r="BN6" s="173">
        <f>IF(Spreadsheet!BN212=0,"",Spreadsheet!BN212)</f>
      </c>
      <c r="BO6" s="173">
        <f>IF(Spreadsheet!BO212=0,"",Spreadsheet!BO212)</f>
      </c>
      <c r="BP6" s="173">
        <f>IF(Spreadsheet!BP212=0,"",Spreadsheet!BP212)</f>
      </c>
      <c r="BQ6" s="173">
        <f>IF(Spreadsheet!BQ212=0,"",Spreadsheet!BQ212)</f>
      </c>
      <c r="BR6" s="173">
        <f>IF(Spreadsheet!BR212=0,"",Spreadsheet!BR212)</f>
      </c>
      <c r="BS6" s="173">
        <f>IF(Spreadsheet!BS212=0,"",Spreadsheet!BS212)</f>
      </c>
      <c r="BT6" s="173">
        <f>IF(Spreadsheet!BT212=0,"",Spreadsheet!BT212)</f>
      </c>
      <c r="BU6" s="173">
        <f>IF(Spreadsheet!BU212=0,"",Spreadsheet!BU212)</f>
      </c>
      <c r="BV6" s="173">
        <f>IF(Spreadsheet!BV212=0,"",Spreadsheet!BV212)</f>
      </c>
      <c r="BW6" s="173">
        <f>IF(Spreadsheet!BW212=0,"",Spreadsheet!BW212)</f>
      </c>
      <c r="BX6" s="173">
        <f>IF(Spreadsheet!BX212=0,"",Spreadsheet!BX212)</f>
      </c>
      <c r="BY6" s="173">
        <f>IF(Spreadsheet!BY212=0,"",Spreadsheet!BY212)</f>
      </c>
      <c r="BZ6" s="173">
        <f>IF(Spreadsheet!BZ212=0,"",Spreadsheet!BZ212)</f>
      </c>
      <c r="CA6" s="173">
        <f>IF(Spreadsheet!CA212=0,"",Spreadsheet!CA212)</f>
      </c>
      <c r="CB6" s="173">
        <f>IF(Spreadsheet!CB212=0,"",Spreadsheet!CB212)</f>
      </c>
      <c r="CC6" s="173">
        <f>IF(Spreadsheet!CC212=0,"",Spreadsheet!CC212)</f>
      </c>
      <c r="CD6" s="173">
        <f>IF(Spreadsheet!CD212=0,"",Spreadsheet!CD212)</f>
      </c>
      <c r="CE6" s="173">
        <f>IF(Spreadsheet!CE212=0,"",Spreadsheet!CE212)</f>
      </c>
      <c r="CF6" s="173">
        <f>IF(Spreadsheet!CF212=0,"",Spreadsheet!CF212)</f>
      </c>
      <c r="CG6" s="173">
        <f>IF(Spreadsheet!CG212=0,"",Spreadsheet!CG212)</f>
      </c>
      <c r="CH6" s="173">
        <f>IF(Spreadsheet!CH212=0,"",Spreadsheet!CH212)</f>
      </c>
      <c r="CI6" s="173">
        <f>IF(Spreadsheet!CI212=0,"",Spreadsheet!CI212)</f>
      </c>
      <c r="CJ6" s="173">
        <f>IF(Spreadsheet!CJ212=0,"",Spreadsheet!CJ212)</f>
      </c>
      <c r="CK6" s="173">
        <f>IF(Spreadsheet!CK212=0,"",Spreadsheet!CK212)</f>
      </c>
      <c r="CL6" s="173">
        <f>IF(Spreadsheet!CL212=0,"",Spreadsheet!CL212)</f>
      </c>
      <c r="CM6" s="173">
        <f>IF(Spreadsheet!CM212=0,"",Spreadsheet!CM212)</f>
      </c>
      <c r="CN6" s="173">
        <f>IF(Spreadsheet!CN212=0,"",Spreadsheet!CN212)</f>
      </c>
      <c r="CO6" s="173">
        <f>IF(Spreadsheet!CO212=0,"",Spreadsheet!CO212)</f>
      </c>
      <c r="CU6" s="129"/>
      <c r="CX6" s="130"/>
    </row>
    <row r="7" spans="1:99" s="2" customFormat="1" ht="15">
      <c r="A7" s="411"/>
      <c r="B7" s="174" t="s">
        <v>142</v>
      </c>
      <c r="C7" s="175">
        <f>IF(Spreadsheet!J213=0,"",Spreadsheet!J213)</f>
      </c>
      <c r="D7" s="175">
        <f>IF(Spreadsheet!B213=0,"",Spreadsheet!B213)</f>
      </c>
      <c r="E7" s="175">
        <f>IF(Spreadsheet!C213=0,"",Spreadsheet!C213)</f>
      </c>
      <c r="F7" s="175">
        <f>IF(Spreadsheet!D213=0,"",Spreadsheet!D213)</f>
      </c>
      <c r="G7" s="175">
        <f>IF(Spreadsheet!E213=0,"",Spreadsheet!E213)</f>
      </c>
      <c r="H7" s="175">
        <f>IF(Spreadsheet!F213=0,"",Spreadsheet!F213)</f>
      </c>
      <c r="I7" s="175">
        <f>IF(Spreadsheet!G213=0,"",Spreadsheet!G213)</f>
      </c>
      <c r="J7" s="176">
        <f>IF(Spreadsheet!H213=0,"",Spreadsheet!H213)</f>
      </c>
      <c r="K7" s="176">
        <f>IF(Spreadsheet!I213=0,"",Spreadsheet!I213)</f>
      </c>
      <c r="L7" s="176">
        <f>IF(Spreadsheet!K213=0,"",Spreadsheet!K213)</f>
      </c>
      <c r="M7" s="176">
        <f>IF(Spreadsheet!L213=0,"",Spreadsheet!L213)</f>
      </c>
      <c r="N7" s="176">
        <f>IF(Spreadsheet!M213=0,"",Spreadsheet!M213)</f>
      </c>
      <c r="O7" s="176">
        <f>IF(Spreadsheet!N213=0,"",Spreadsheet!N213)</f>
      </c>
      <c r="P7" s="176">
        <f>IF(Spreadsheet!O213=0,"",Spreadsheet!O213)</f>
      </c>
      <c r="Q7" s="176">
        <f>IF(Spreadsheet!P213=0,"",Spreadsheet!P213)</f>
      </c>
      <c r="R7" s="176">
        <f>IF(Spreadsheet!Q213=0,"",Spreadsheet!Q213)</f>
      </c>
      <c r="S7" s="176">
        <f>IF(Spreadsheet!S213=0,"",Spreadsheet!S213)</f>
      </c>
      <c r="T7" s="176">
        <f>IF(Spreadsheet!T213=0,"",Spreadsheet!T213)</f>
      </c>
      <c r="U7" s="176">
        <f>IF(Spreadsheet!U213=0,"",Spreadsheet!U213)</f>
      </c>
      <c r="V7" s="176">
        <f>IF(Spreadsheet!V213=0,"",Spreadsheet!V213)</f>
      </c>
      <c r="W7" s="176">
        <f>IF(Spreadsheet!W213=0,"",Spreadsheet!W213)</f>
      </c>
      <c r="X7" s="176">
        <f>IF(Spreadsheet!X213=0,"",Spreadsheet!X213)</f>
      </c>
      <c r="Y7" s="176">
        <f>IF(Spreadsheet!Y213=0,"",Spreadsheet!Y213)</f>
      </c>
      <c r="Z7" s="176">
        <f>IF(Spreadsheet!Z213=0,"",Spreadsheet!Z213)</f>
      </c>
      <c r="AA7" s="176">
        <f>IF(Spreadsheet!AA213=0,"",Spreadsheet!AA213)</f>
      </c>
      <c r="AB7" s="176">
        <f>IF(Spreadsheet!AB213=0,"",Spreadsheet!AB213)</f>
      </c>
      <c r="AC7" s="176">
        <f>IF(Spreadsheet!AC213=0,"",Spreadsheet!AC213)</f>
      </c>
      <c r="AD7" s="176">
        <f>IF(Spreadsheet!AD213=0,"",Spreadsheet!AD213)</f>
      </c>
      <c r="AE7" s="176">
        <f>IF(Spreadsheet!AE213=0,"",Spreadsheet!AE213)</f>
      </c>
      <c r="AF7" s="176">
        <f>IF(Spreadsheet!AF213=0,"",Spreadsheet!AF213)</f>
      </c>
      <c r="AG7" s="176">
        <f>IF(Spreadsheet!AG213=0,"",Spreadsheet!AG213)</f>
      </c>
      <c r="AH7" s="176">
        <f>IF(Spreadsheet!AH213=0,"",Spreadsheet!AH213)</f>
      </c>
      <c r="AI7" s="176">
        <f>IF(Spreadsheet!AI213=0,"",Spreadsheet!AI213)</f>
      </c>
      <c r="AJ7" s="176">
        <f>IF(Spreadsheet!AJ213=0,"",Spreadsheet!AJ213)</f>
      </c>
      <c r="AK7" s="176">
        <f>IF(Spreadsheet!AK213=0,"",Spreadsheet!AK213)</f>
      </c>
      <c r="AL7" s="176">
        <f>IF(Spreadsheet!AL213=0,"",Spreadsheet!AL213)</f>
      </c>
      <c r="AM7" s="176">
        <f>IF(Spreadsheet!AM213=0,"",Spreadsheet!AM213)</f>
      </c>
      <c r="AN7" s="176">
        <f>IF(Spreadsheet!AN213=0,"",Spreadsheet!AN213)</f>
      </c>
      <c r="AO7" s="176">
        <f>IF(Spreadsheet!AO213=0,"",Spreadsheet!AO213)</f>
      </c>
      <c r="AP7" s="176">
        <f>IF(Spreadsheet!AP213=0,"",Spreadsheet!AP213)</f>
      </c>
      <c r="AQ7" s="176">
        <f>IF(Spreadsheet!AQ213=0,"",Spreadsheet!AQ213)</f>
      </c>
      <c r="AR7" s="176">
        <f>IF(Spreadsheet!AR213=0,"",Spreadsheet!AR213)</f>
      </c>
      <c r="AS7" s="176">
        <f>IF(Spreadsheet!AS213=0,"",Spreadsheet!AS213)</f>
      </c>
      <c r="AT7" s="176">
        <f>IF(Spreadsheet!AT213=0,"",Spreadsheet!AT213)</f>
      </c>
      <c r="AU7" s="176">
        <f>IF(Spreadsheet!AU213=0,"",Spreadsheet!AU213)</f>
      </c>
      <c r="AV7" s="176">
        <f>IF(Spreadsheet!AV213=0,"",Spreadsheet!AV213)</f>
      </c>
      <c r="AW7" s="176">
        <f>IF(Spreadsheet!AW213=0,"",Spreadsheet!AW213)</f>
      </c>
      <c r="AX7" s="176">
        <f>IF(Spreadsheet!AX213=0,"",Spreadsheet!AX213)</f>
      </c>
      <c r="AY7" s="176">
        <f>IF(Spreadsheet!AY213=0,"",Spreadsheet!AY213)</f>
      </c>
      <c r="AZ7" s="176">
        <f>IF(Spreadsheet!AZ213=0,"",Spreadsheet!AZ213)</f>
      </c>
      <c r="BA7" s="176">
        <f>IF(Spreadsheet!BA213=0,"",Spreadsheet!BA213)</f>
      </c>
      <c r="BB7" s="176">
        <f>IF(Spreadsheet!BB213=0,"",Spreadsheet!BB213)</f>
      </c>
      <c r="BC7" s="176">
        <f>IF(Spreadsheet!BC213=0,"",Spreadsheet!BC213)</f>
      </c>
      <c r="BD7" s="176">
        <f>IF(Spreadsheet!BD213=0,"",Spreadsheet!BD213)</f>
      </c>
      <c r="BE7" s="176">
        <f>IF(Spreadsheet!BE213=0,"",Spreadsheet!BE213)</f>
      </c>
      <c r="BF7" s="176">
        <f>IF(Spreadsheet!BF213=0,"",Spreadsheet!BF213)</f>
      </c>
      <c r="BG7" s="176">
        <f>IF(Spreadsheet!BG213=0,"",Spreadsheet!BG213)</f>
      </c>
      <c r="BH7" s="176">
        <f>IF(Spreadsheet!BH213=0,"",Spreadsheet!BH213)</f>
      </c>
      <c r="BI7" s="176">
        <f>IF(Spreadsheet!BI213=0,"",Spreadsheet!BI213)</f>
      </c>
      <c r="BJ7" s="176">
        <f>IF(Spreadsheet!BJ213=0,"",Spreadsheet!BJ213)</f>
      </c>
      <c r="BK7" s="176">
        <f>IF(Spreadsheet!BK213=0,"",Spreadsheet!BK213)</f>
      </c>
      <c r="BL7" s="176">
        <f>IF(Spreadsheet!BL213=0,"",Spreadsheet!BL213)</f>
      </c>
      <c r="BM7" s="176">
        <f>IF(Spreadsheet!BM213=0,"",Spreadsheet!BM213)</f>
      </c>
      <c r="BN7" s="176">
        <f>IF(Spreadsheet!BN213=0,"",Spreadsheet!BN213)</f>
      </c>
      <c r="BO7" s="176">
        <f>IF(Spreadsheet!BO213=0,"",Spreadsheet!BO213)</f>
      </c>
      <c r="BP7" s="176">
        <f>IF(Spreadsheet!BP213=0,"",Spreadsheet!BP213)</f>
      </c>
      <c r="BQ7" s="176">
        <f>IF(Spreadsheet!BQ213=0,"",Spreadsheet!BQ213)</f>
      </c>
      <c r="BR7" s="176">
        <f>IF(Spreadsheet!BR213=0,"",Spreadsheet!BR213)</f>
      </c>
      <c r="BS7" s="176">
        <f>IF(Spreadsheet!BS213=0,"",Spreadsheet!BS213)</f>
      </c>
      <c r="BT7" s="176">
        <f>IF(Spreadsheet!BT213=0,"",Spreadsheet!BT213)</f>
      </c>
      <c r="BU7" s="176">
        <f>IF(Spreadsheet!BU213=0,"",Spreadsheet!BU213)</f>
      </c>
      <c r="BV7" s="176">
        <f>IF(Spreadsheet!BV213=0,"",Spreadsheet!BV213)</f>
      </c>
      <c r="BW7" s="176">
        <f>IF(Spreadsheet!BW213=0,"",Spreadsheet!BW213)</f>
      </c>
      <c r="BX7" s="176">
        <f>IF(Spreadsheet!BX213=0,"",Spreadsheet!BX213)</f>
      </c>
      <c r="BY7" s="176">
        <f>IF(Spreadsheet!BY213=0,"",Spreadsheet!BY213)</f>
      </c>
      <c r="BZ7" s="176">
        <f>IF(Spreadsheet!BZ213=0,"",Spreadsheet!BZ213)</f>
      </c>
      <c r="CA7" s="176">
        <f>IF(Spreadsheet!CA213=0,"",Spreadsheet!CA213)</f>
      </c>
      <c r="CB7" s="176">
        <f>IF(Spreadsheet!CB213=0,"",Spreadsheet!CB213)</f>
      </c>
      <c r="CC7" s="176">
        <f>IF(Spreadsheet!CC213=0,"",Spreadsheet!CC213)</f>
      </c>
      <c r="CD7" s="176">
        <f>IF(Spreadsheet!CD213=0,"",Spreadsheet!CD213)</f>
      </c>
      <c r="CE7" s="176">
        <f>IF(Spreadsheet!CE213=0,"",Spreadsheet!CE213)</f>
      </c>
      <c r="CF7" s="176">
        <f>IF(Spreadsheet!CF213=0,"",Spreadsheet!CF213)</f>
      </c>
      <c r="CG7" s="176">
        <f>IF(Spreadsheet!CG213=0,"",Spreadsheet!CG213)</f>
      </c>
      <c r="CH7" s="176">
        <f>IF(Spreadsheet!CH213=0,"",Spreadsheet!CH213)</f>
      </c>
      <c r="CI7" s="176">
        <f>IF(Spreadsheet!CI213=0,"",Spreadsheet!CI213)</f>
      </c>
      <c r="CJ7" s="176">
        <f>IF(Spreadsheet!CJ213=0,"",Spreadsheet!CJ213)</f>
      </c>
      <c r="CK7" s="176">
        <f>IF(Spreadsheet!CK213=0,"",Spreadsheet!CK213)</f>
      </c>
      <c r="CL7" s="176">
        <f>IF(Spreadsheet!CL213=0,"",Spreadsheet!CL213)</f>
      </c>
      <c r="CM7" s="176">
        <f>IF(Spreadsheet!CM213=0,"",Spreadsheet!CM213)</f>
      </c>
      <c r="CN7" s="176">
        <f>IF(Spreadsheet!CN213=0,"",Spreadsheet!CN213)</f>
      </c>
      <c r="CO7" s="176">
        <f>IF(Spreadsheet!CO213=0,"",Spreadsheet!CO213)</f>
      </c>
      <c r="CU7" s="126"/>
    </row>
    <row r="8" spans="1:102" s="128" customFormat="1" ht="15">
      <c r="A8" s="411"/>
      <c r="B8" s="172" t="s">
        <v>143</v>
      </c>
      <c r="C8" s="177">
        <f>IF(Spreadsheet!J214=0,"",Spreadsheet!J214)</f>
      </c>
      <c r="D8" s="177">
        <f>IF(Spreadsheet!B214=0,"",Spreadsheet!B214)</f>
      </c>
      <c r="E8" s="177">
        <f>IF(Spreadsheet!C214=0,"",Spreadsheet!C214)</f>
      </c>
      <c r="F8" s="177">
        <f>IF(Spreadsheet!D214=0,"",Spreadsheet!D214)</f>
      </c>
      <c r="G8" s="177">
        <f>IF(Spreadsheet!E214=0,"",Spreadsheet!E214)</f>
      </c>
      <c r="H8" s="177">
        <f>IF(Spreadsheet!F214=0,"",Spreadsheet!F214)</f>
      </c>
      <c r="I8" s="177">
        <f>IF(Spreadsheet!G214=0,"",Spreadsheet!G214)</f>
      </c>
      <c r="J8" s="173">
        <f>IF(Spreadsheet!H214=0,"",Spreadsheet!H214)</f>
      </c>
      <c r="K8" s="173">
        <f>IF(Spreadsheet!I214=0,"",Spreadsheet!I214)</f>
      </c>
      <c r="L8" s="173">
        <f>IF(Spreadsheet!K214=0,"",Spreadsheet!K214)</f>
      </c>
      <c r="M8" s="173">
        <f>IF(Spreadsheet!L214=0,"",Spreadsheet!L214)</f>
      </c>
      <c r="N8" s="173">
        <f>IF(Spreadsheet!M214=0,"",Spreadsheet!M214)</f>
      </c>
      <c r="O8" s="173">
        <f>IF(Spreadsheet!N214=0,"",Spreadsheet!N214)</f>
      </c>
      <c r="P8" s="173">
        <f>IF(Spreadsheet!O214=0,"",Spreadsheet!O214)</f>
      </c>
      <c r="Q8" s="173">
        <f>IF(Spreadsheet!P214=0,"",Spreadsheet!P214)</f>
      </c>
      <c r="R8" s="173">
        <f>IF(Spreadsheet!Q214=0,"",Spreadsheet!Q214)</f>
      </c>
      <c r="S8" s="173">
        <f>IF(Spreadsheet!S214=0,"",Spreadsheet!S214)</f>
      </c>
      <c r="T8" s="173">
        <f>IF(Spreadsheet!T214=0,"",Spreadsheet!T214)</f>
      </c>
      <c r="U8" s="173">
        <f>IF(Spreadsheet!U214=0,"",Spreadsheet!U214)</f>
      </c>
      <c r="V8" s="173">
        <f>IF(Spreadsheet!V214=0,"",Spreadsheet!V214)</f>
      </c>
      <c r="W8" s="173">
        <f>IF(Spreadsheet!W214=0,"",Spreadsheet!W214)</f>
      </c>
      <c r="X8" s="173">
        <f>IF(Spreadsheet!X214=0,"",Spreadsheet!X214)</f>
      </c>
      <c r="Y8" s="173">
        <f>IF(Spreadsheet!Y214=0,"",Spreadsheet!Y214)</f>
      </c>
      <c r="Z8" s="173">
        <f>IF(Spreadsheet!Z214=0,"",Spreadsheet!Z214)</f>
      </c>
      <c r="AA8" s="173">
        <f>IF(Spreadsheet!AA214=0,"",Spreadsheet!AA214)</f>
      </c>
      <c r="AB8" s="173">
        <f>IF(Spreadsheet!AB214=0,"",Spreadsheet!AB214)</f>
      </c>
      <c r="AC8" s="173">
        <f>IF(Spreadsheet!AC214=0,"",Spreadsheet!AC214)</f>
      </c>
      <c r="AD8" s="173">
        <f>IF(Spreadsheet!AD214=0,"",Spreadsheet!AD214)</f>
      </c>
      <c r="AE8" s="173">
        <f>IF(Spreadsheet!AE214=0,"",Spreadsheet!AE214)</f>
      </c>
      <c r="AF8" s="173">
        <f>IF(Spreadsheet!AF214=0,"",Spreadsheet!AF214)</f>
      </c>
      <c r="AG8" s="173">
        <f>IF(Spreadsheet!AG214=0,"",Spreadsheet!AG214)</f>
      </c>
      <c r="AH8" s="173">
        <f>IF(Spreadsheet!AH214=0,"",Spreadsheet!AH214)</f>
      </c>
      <c r="AI8" s="173">
        <f>IF(Spreadsheet!AI214=0,"",Spreadsheet!AI214)</f>
      </c>
      <c r="AJ8" s="173">
        <f>IF(Spreadsheet!AJ214=0,"",Spreadsheet!AJ214)</f>
      </c>
      <c r="AK8" s="173">
        <f>IF(Spreadsheet!AK214=0,"",Spreadsheet!AK214)</f>
      </c>
      <c r="AL8" s="173">
        <f>IF(Spreadsheet!AL214=0,"",Spreadsheet!AL214)</f>
      </c>
      <c r="AM8" s="173">
        <f>IF(Spreadsheet!AM214=0,"",Spreadsheet!AM214)</f>
      </c>
      <c r="AN8" s="173">
        <f>IF(Spreadsheet!AN214=0,"",Spreadsheet!AN214)</f>
      </c>
      <c r="AO8" s="173">
        <f>IF(Spreadsheet!AO214=0,"",Spreadsheet!AO214)</f>
      </c>
      <c r="AP8" s="173">
        <f>IF(Spreadsheet!AP214=0,"",Spreadsheet!AP214)</f>
      </c>
      <c r="AQ8" s="173">
        <f>IF(Spreadsheet!AQ214=0,"",Spreadsheet!AQ214)</f>
      </c>
      <c r="AR8" s="173">
        <f>IF(Spreadsheet!AR214=0,"",Spreadsheet!AR214)</f>
      </c>
      <c r="AS8" s="173">
        <f>IF(Spreadsheet!AS214=0,"",Spreadsheet!AS214)</f>
      </c>
      <c r="AT8" s="173">
        <f>IF(Spreadsheet!AT214=0,"",Spreadsheet!AT214)</f>
      </c>
      <c r="AU8" s="173">
        <f>IF(Spreadsheet!AU214=0,"",Spreadsheet!AU214)</f>
      </c>
      <c r="AV8" s="173">
        <f>IF(Spreadsheet!AV214=0,"",Spreadsheet!AV214)</f>
      </c>
      <c r="AW8" s="173">
        <f>IF(Spreadsheet!AW214=0,"",Spreadsheet!AW214)</f>
      </c>
      <c r="AX8" s="173">
        <f>IF(Spreadsheet!AX214=0,"",Spreadsheet!AX214)</f>
      </c>
      <c r="AY8" s="173">
        <f>IF(Spreadsheet!AY214=0,"",Spreadsheet!AY214)</f>
      </c>
      <c r="AZ8" s="173">
        <f>IF(Spreadsheet!AZ214=0,"",Spreadsheet!AZ214)</f>
      </c>
      <c r="BA8" s="173">
        <f>IF(Spreadsheet!BA214=0,"",Spreadsheet!BA214)</f>
      </c>
      <c r="BB8" s="173">
        <f>IF(Spreadsheet!BB214=0,"",Spreadsheet!BB214)</f>
      </c>
      <c r="BC8" s="173">
        <f>IF(Spreadsheet!BC214=0,"",Spreadsheet!BC214)</f>
      </c>
      <c r="BD8" s="173">
        <f>IF(Spreadsheet!BD214=0,"",Spreadsheet!BD214)</f>
      </c>
      <c r="BE8" s="173">
        <f>IF(Spreadsheet!BE214=0,"",Spreadsheet!BE214)</f>
      </c>
      <c r="BF8" s="173">
        <f>IF(Spreadsheet!BF214=0,"",Spreadsheet!BF214)</f>
      </c>
      <c r="BG8" s="173">
        <f>IF(Spreadsheet!BG214=0,"",Spreadsheet!BG214)</f>
      </c>
      <c r="BH8" s="173">
        <f>IF(Spreadsheet!BH214=0,"",Spreadsheet!BH214)</f>
      </c>
      <c r="BI8" s="173">
        <f>IF(Spreadsheet!BI214=0,"",Spreadsheet!BI214)</f>
      </c>
      <c r="BJ8" s="173">
        <f>IF(Spreadsheet!BJ214=0,"",Spreadsheet!BJ214)</f>
      </c>
      <c r="BK8" s="173">
        <f>IF(Spreadsheet!BK214=0,"",Spreadsheet!BK214)</f>
      </c>
      <c r="BL8" s="173">
        <f>IF(Spreadsheet!BL214=0,"",Spreadsheet!BL214)</f>
      </c>
      <c r="BM8" s="173">
        <f>IF(Spreadsheet!BM214=0,"",Spreadsheet!BM214)</f>
      </c>
      <c r="BN8" s="173">
        <f>IF(Spreadsheet!BN214=0,"",Spreadsheet!BN214)</f>
      </c>
      <c r="BO8" s="173">
        <f>IF(Spreadsheet!BO214=0,"",Spreadsheet!BO214)</f>
      </c>
      <c r="BP8" s="173">
        <f>IF(Spreadsheet!BP214=0,"",Spreadsheet!BP214)</f>
      </c>
      <c r="BQ8" s="173">
        <f>IF(Spreadsheet!BQ214=0,"",Spreadsheet!BQ214)</f>
      </c>
      <c r="BR8" s="173">
        <f>IF(Spreadsheet!BR214=0,"",Spreadsheet!BR214)</f>
      </c>
      <c r="BS8" s="173">
        <f>IF(Spreadsheet!BS214=0,"",Spreadsheet!BS214)</f>
      </c>
      <c r="BT8" s="173">
        <f>IF(Spreadsheet!BT214=0,"",Spreadsheet!BT214)</f>
      </c>
      <c r="BU8" s="173">
        <f>IF(Spreadsheet!BU214=0,"",Spreadsheet!BU214)</f>
      </c>
      <c r="BV8" s="173">
        <f>IF(Spreadsheet!BV214=0,"",Spreadsheet!BV214)</f>
      </c>
      <c r="BW8" s="173">
        <f>IF(Spreadsheet!BW214=0,"",Spreadsheet!BW214)</f>
      </c>
      <c r="BX8" s="173">
        <f>IF(Spreadsheet!BX214=0,"",Spreadsheet!BX214)</f>
      </c>
      <c r="BY8" s="173">
        <f>IF(Spreadsheet!BY214=0,"",Spreadsheet!BY214)</f>
      </c>
      <c r="BZ8" s="173">
        <f>IF(Spreadsheet!BZ214=0,"",Spreadsheet!BZ214)</f>
      </c>
      <c r="CA8" s="173">
        <f>IF(Spreadsheet!CA214=0,"",Spreadsheet!CA214)</f>
      </c>
      <c r="CB8" s="173">
        <f>IF(Spreadsheet!CB214=0,"",Spreadsheet!CB214)</f>
      </c>
      <c r="CC8" s="173">
        <f>IF(Spreadsheet!CC214=0,"",Spreadsheet!CC214)</f>
      </c>
      <c r="CD8" s="173">
        <f>IF(Spreadsheet!CD214=0,"",Spreadsheet!CD214)</f>
      </c>
      <c r="CE8" s="173">
        <f>IF(Spreadsheet!CE214=0,"",Spreadsheet!CE214)</f>
      </c>
      <c r="CF8" s="173">
        <f>IF(Spreadsheet!CF214=0,"",Spreadsheet!CF214)</f>
      </c>
      <c r="CG8" s="173">
        <f>IF(Spreadsheet!CG214=0,"",Spreadsheet!CG214)</f>
      </c>
      <c r="CH8" s="173">
        <f>IF(Spreadsheet!CH214=0,"",Spreadsheet!CH214)</f>
      </c>
      <c r="CI8" s="173">
        <f>IF(Spreadsheet!CI214=0,"",Spreadsheet!CI214)</f>
      </c>
      <c r="CJ8" s="173">
        <f>IF(Spreadsheet!CJ214=0,"",Spreadsheet!CJ214)</f>
      </c>
      <c r="CK8" s="173">
        <f>IF(Spreadsheet!CK214=0,"",Spreadsheet!CK214)</f>
      </c>
      <c r="CL8" s="173">
        <f>IF(Spreadsheet!CL214=0,"",Spreadsheet!CL214)</f>
      </c>
      <c r="CM8" s="173">
        <f>IF(Spreadsheet!CM214=0,"",Spreadsheet!CM214)</f>
      </c>
      <c r="CN8" s="173">
        <f>IF(Spreadsheet!CN214=0,"",Spreadsheet!CN214)</f>
      </c>
      <c r="CO8" s="173">
        <f>IF(Spreadsheet!CO214=0,"",Spreadsheet!CO214)</f>
      </c>
      <c r="CU8" s="129"/>
      <c r="CX8" s="130"/>
    </row>
    <row r="9" spans="1:99" s="2" customFormat="1" ht="15">
      <c r="A9" s="411"/>
      <c r="B9" s="174" t="s">
        <v>144</v>
      </c>
      <c r="C9" s="175">
        <f>IF(Spreadsheet!J215=0,"",Spreadsheet!J215)</f>
      </c>
      <c r="D9" s="175">
        <f>IF(Spreadsheet!B215=0,"",Spreadsheet!B215)</f>
      </c>
      <c r="E9" s="175">
        <f>IF(Spreadsheet!C215=0,"",Spreadsheet!C215)</f>
      </c>
      <c r="F9" s="175">
        <f>IF(Spreadsheet!D215=0,"",Spreadsheet!D215)</f>
      </c>
      <c r="G9" s="175">
        <f>IF(Spreadsheet!E215=0,"",Spreadsheet!E215)</f>
      </c>
      <c r="H9" s="175">
        <f>IF(Spreadsheet!F215=0,"",Spreadsheet!F215)</f>
      </c>
      <c r="I9" s="175">
        <f>IF(Spreadsheet!G215=0,"",Spreadsheet!G215)</f>
      </c>
      <c r="J9" s="176">
        <f>IF(Spreadsheet!H215=0,"",Spreadsheet!H215)</f>
      </c>
      <c r="K9" s="176">
        <f>IF(Spreadsheet!I215=0,"",Spreadsheet!I215)</f>
      </c>
      <c r="L9" s="176">
        <f>IF(Spreadsheet!K215=0,"",Spreadsheet!K215)</f>
      </c>
      <c r="M9" s="176">
        <f>IF(Spreadsheet!L215=0,"",Spreadsheet!L215)</f>
      </c>
      <c r="N9" s="176">
        <f>IF(Spreadsheet!M215=0,"",Spreadsheet!M215)</f>
      </c>
      <c r="O9" s="176">
        <f>IF(Spreadsheet!N215=0,"",Spreadsheet!N215)</f>
      </c>
      <c r="P9" s="176">
        <f>IF(Spreadsheet!O215=0,"",Spreadsheet!O215)</f>
      </c>
      <c r="Q9" s="176">
        <f>IF(Spreadsheet!P215=0,"",Spreadsheet!P215)</f>
      </c>
      <c r="R9" s="176">
        <f>IF(Spreadsheet!Q215=0,"",Spreadsheet!Q215)</f>
      </c>
      <c r="S9" s="176">
        <f>IF(Spreadsheet!S215=0,"",Spreadsheet!S215)</f>
      </c>
      <c r="T9" s="176">
        <f>IF(Spreadsheet!T215=0,"",Spreadsheet!T215)</f>
      </c>
      <c r="U9" s="176">
        <f>IF(Spreadsheet!U215=0,"",Spreadsheet!U215)</f>
      </c>
      <c r="V9" s="176">
        <f>IF(Spreadsheet!V215=0,"",Spreadsheet!V215)</f>
      </c>
      <c r="W9" s="176">
        <f>IF(Spreadsheet!W215=0,"",Spreadsheet!W215)</f>
      </c>
      <c r="X9" s="176">
        <f>IF(Spreadsheet!X215=0,"",Spreadsheet!X215)</f>
      </c>
      <c r="Y9" s="176">
        <f>IF(Spreadsheet!Y215=0,"",Spreadsheet!Y215)</f>
      </c>
      <c r="Z9" s="176">
        <f>IF(Spreadsheet!Z215=0,"",Spreadsheet!Z215)</f>
      </c>
      <c r="AA9" s="176">
        <f>IF(Spreadsheet!AA215=0,"",Spreadsheet!AA215)</f>
      </c>
      <c r="AB9" s="176">
        <f>IF(Spreadsheet!AB215=0,"",Spreadsheet!AB215)</f>
      </c>
      <c r="AC9" s="176">
        <f>IF(Spreadsheet!AC215=0,"",Spreadsheet!AC215)</f>
      </c>
      <c r="AD9" s="176">
        <f>IF(Spreadsheet!AD215=0,"",Spreadsheet!AD215)</f>
      </c>
      <c r="AE9" s="176">
        <f>IF(Spreadsheet!AE215=0,"",Spreadsheet!AE215)</f>
      </c>
      <c r="AF9" s="176">
        <f>IF(Spreadsheet!AF215=0,"",Spreadsheet!AF215)</f>
      </c>
      <c r="AG9" s="176">
        <f>IF(Spreadsheet!AG215=0,"",Spreadsheet!AG215)</f>
      </c>
      <c r="AH9" s="176">
        <f>IF(Spreadsheet!AH215=0,"",Spreadsheet!AH215)</f>
      </c>
      <c r="AI9" s="176">
        <f>IF(Spreadsheet!AI215=0,"",Spreadsheet!AI215)</f>
      </c>
      <c r="AJ9" s="176">
        <f>IF(Spreadsheet!AJ215=0,"",Spreadsheet!AJ215)</f>
      </c>
      <c r="AK9" s="176">
        <f>IF(Spreadsheet!AK215=0,"",Spreadsheet!AK215)</f>
      </c>
      <c r="AL9" s="176">
        <f>IF(Spreadsheet!AL215=0,"",Spreadsheet!AL215)</f>
      </c>
      <c r="AM9" s="176">
        <f>IF(Spreadsheet!AM215=0,"",Spreadsheet!AM215)</f>
      </c>
      <c r="AN9" s="176">
        <f>IF(Spreadsheet!AN215=0,"",Spreadsheet!AN215)</f>
      </c>
      <c r="AO9" s="176">
        <f>IF(Spreadsheet!AO215=0,"",Spreadsheet!AO215)</f>
      </c>
      <c r="AP9" s="176">
        <f>IF(Spreadsheet!AP215=0,"",Spreadsheet!AP215)</f>
      </c>
      <c r="AQ9" s="176">
        <f>IF(Spreadsheet!AQ215=0,"",Spreadsheet!AQ215)</f>
      </c>
      <c r="AR9" s="176">
        <f>IF(Spreadsheet!AR215=0,"",Spreadsheet!AR215)</f>
      </c>
      <c r="AS9" s="176">
        <f>IF(Spreadsheet!AS215=0,"",Spreadsheet!AS215)</f>
      </c>
      <c r="AT9" s="176">
        <f>IF(Spreadsheet!AT215=0,"",Spreadsheet!AT215)</f>
      </c>
      <c r="AU9" s="176">
        <f>IF(Spreadsheet!AU215=0,"",Spreadsheet!AU215)</f>
      </c>
      <c r="AV9" s="176">
        <f>IF(Spreadsheet!AV215=0,"",Spreadsheet!AV215)</f>
      </c>
      <c r="AW9" s="176">
        <f>IF(Spreadsheet!AW215=0,"",Spreadsheet!AW215)</f>
      </c>
      <c r="AX9" s="176">
        <f>IF(Spreadsheet!AX215=0,"",Spreadsheet!AX215)</f>
      </c>
      <c r="AY9" s="176">
        <f>IF(Spreadsheet!AY215=0,"",Spreadsheet!AY215)</f>
      </c>
      <c r="AZ9" s="176">
        <f>IF(Spreadsheet!AZ215=0,"",Spreadsheet!AZ215)</f>
      </c>
      <c r="BA9" s="176">
        <f>IF(Spreadsheet!BA215=0,"",Spreadsheet!BA215)</f>
      </c>
      <c r="BB9" s="176">
        <f>IF(Spreadsheet!BB215=0,"",Spreadsheet!BB215)</f>
      </c>
      <c r="BC9" s="176">
        <f>IF(Spreadsheet!BC215=0,"",Spreadsheet!BC215)</f>
      </c>
      <c r="BD9" s="176">
        <f>IF(Spreadsheet!BD215=0,"",Spreadsheet!BD215)</f>
      </c>
      <c r="BE9" s="176">
        <f>IF(Spreadsheet!BE215=0,"",Spreadsheet!BE215)</f>
      </c>
      <c r="BF9" s="176">
        <f>IF(Spreadsheet!BF215=0,"",Spreadsheet!BF215)</f>
      </c>
      <c r="BG9" s="176">
        <f>IF(Spreadsheet!BG215=0,"",Spreadsheet!BG215)</f>
      </c>
      <c r="BH9" s="176">
        <f>IF(Spreadsheet!BH215=0,"",Spreadsheet!BH215)</f>
      </c>
      <c r="BI9" s="176">
        <f>IF(Spreadsheet!BI215=0,"",Spreadsheet!BI215)</f>
      </c>
      <c r="BJ9" s="176">
        <f>IF(Spreadsheet!BJ215=0,"",Spreadsheet!BJ215)</f>
      </c>
      <c r="BK9" s="176">
        <f>IF(Spreadsheet!BK215=0,"",Spreadsheet!BK215)</f>
      </c>
      <c r="BL9" s="176">
        <f>IF(Spreadsheet!BL215=0,"",Spreadsheet!BL215)</f>
      </c>
      <c r="BM9" s="176">
        <f>IF(Spreadsheet!BM215=0,"",Spreadsheet!BM215)</f>
      </c>
      <c r="BN9" s="176">
        <f>IF(Spreadsheet!BN215=0,"",Spreadsheet!BN215)</f>
      </c>
      <c r="BO9" s="176">
        <f>IF(Spreadsheet!BO215=0,"",Spreadsheet!BO215)</f>
      </c>
      <c r="BP9" s="176">
        <f>IF(Spreadsheet!BP215=0,"",Spreadsheet!BP215)</f>
      </c>
      <c r="BQ9" s="176">
        <f>IF(Spreadsheet!BQ215=0,"",Spreadsheet!BQ215)</f>
      </c>
      <c r="BR9" s="176">
        <f>IF(Spreadsheet!BR215=0,"",Spreadsheet!BR215)</f>
      </c>
      <c r="BS9" s="176">
        <f>IF(Spreadsheet!BS215=0,"",Spreadsheet!BS215)</f>
      </c>
      <c r="BT9" s="176">
        <f>IF(Spreadsheet!BT215=0,"",Spreadsheet!BT215)</f>
      </c>
      <c r="BU9" s="176">
        <f>IF(Spreadsheet!BU215=0,"",Spreadsheet!BU215)</f>
      </c>
      <c r="BV9" s="176">
        <f>IF(Spreadsheet!BV215=0,"",Spreadsheet!BV215)</f>
      </c>
      <c r="BW9" s="176">
        <f>IF(Spreadsheet!BW215=0,"",Spreadsheet!BW215)</f>
      </c>
      <c r="BX9" s="176">
        <f>IF(Spreadsheet!BX215=0,"",Spreadsheet!BX215)</f>
      </c>
      <c r="BY9" s="176">
        <f>IF(Spreadsheet!BY215=0,"",Spreadsheet!BY215)</f>
      </c>
      <c r="BZ9" s="176">
        <f>IF(Spreadsheet!BZ215=0,"",Spreadsheet!BZ215)</f>
      </c>
      <c r="CA9" s="176">
        <f>IF(Spreadsheet!CA215=0,"",Spreadsheet!CA215)</f>
      </c>
      <c r="CB9" s="176">
        <f>IF(Spreadsheet!CB215=0,"",Spreadsheet!CB215)</f>
      </c>
      <c r="CC9" s="176">
        <f>IF(Spreadsheet!CC215=0,"",Spreadsheet!CC215)</f>
      </c>
      <c r="CD9" s="176">
        <f>IF(Spreadsheet!CD215=0,"",Spreadsheet!CD215)</f>
      </c>
      <c r="CE9" s="176">
        <f>IF(Spreadsheet!CE215=0,"",Spreadsheet!CE215)</f>
      </c>
      <c r="CF9" s="176">
        <f>IF(Spreadsheet!CF215=0,"",Spreadsheet!CF215)</f>
      </c>
      <c r="CG9" s="176">
        <f>IF(Spreadsheet!CG215=0,"",Spreadsheet!CG215)</f>
      </c>
      <c r="CH9" s="176">
        <f>IF(Spreadsheet!CH215=0,"",Spreadsheet!CH215)</f>
      </c>
      <c r="CI9" s="176">
        <f>IF(Spreadsheet!CI215=0,"",Spreadsheet!CI215)</f>
      </c>
      <c r="CJ9" s="176">
        <f>IF(Spreadsheet!CJ215=0,"",Spreadsheet!CJ215)</f>
      </c>
      <c r="CK9" s="176">
        <f>IF(Spreadsheet!CK215=0,"",Spreadsheet!CK215)</f>
      </c>
      <c r="CL9" s="176">
        <f>IF(Spreadsheet!CL215=0,"",Spreadsheet!CL215)</f>
      </c>
      <c r="CM9" s="176">
        <f>IF(Spreadsheet!CM215=0,"",Spreadsheet!CM215)</f>
      </c>
      <c r="CN9" s="176">
        <f>IF(Spreadsheet!CN215=0,"",Spreadsheet!CN215)</f>
      </c>
      <c r="CO9" s="176">
        <f>IF(Spreadsheet!CO215=0,"",Spreadsheet!CO215)</f>
      </c>
      <c r="CU9" s="126"/>
    </row>
    <row r="10" spans="1:99" s="128" customFormat="1" ht="15">
      <c r="A10" s="411"/>
      <c r="B10" s="172" t="s">
        <v>145</v>
      </c>
      <c r="C10" s="177">
        <f>IF(Spreadsheet!J216=0,"",Spreadsheet!J216)</f>
      </c>
      <c r="D10" s="177">
        <f>IF(Spreadsheet!B216=0,"",Spreadsheet!B216)</f>
      </c>
      <c r="E10" s="177">
        <f>IF(Spreadsheet!C216=0,"",Spreadsheet!C216)</f>
      </c>
      <c r="F10" s="177">
        <f>IF(Spreadsheet!D216=0,"",Spreadsheet!D216)</f>
      </c>
      <c r="G10" s="177">
        <f>IF(Spreadsheet!E216=0,"",Spreadsheet!E216)</f>
      </c>
      <c r="H10" s="177">
        <f>IF(Spreadsheet!F216=0,"",Spreadsheet!F216)</f>
      </c>
      <c r="I10" s="177">
        <f>IF(Spreadsheet!G216=0,"",Spreadsheet!G216)</f>
      </c>
      <c r="J10" s="173">
        <f>IF(Spreadsheet!H216=0,"",Spreadsheet!H216)</f>
      </c>
      <c r="K10" s="173">
        <f>IF(Spreadsheet!I216=0,"",Spreadsheet!I216)</f>
      </c>
      <c r="L10" s="173">
        <f>IF(Spreadsheet!K216=0,"",Spreadsheet!K216)</f>
      </c>
      <c r="M10" s="173">
        <f>IF(Spreadsheet!L216=0,"",Spreadsheet!L216)</f>
      </c>
      <c r="N10" s="173">
        <f>IF(Spreadsheet!M216=0,"",Spreadsheet!M216)</f>
      </c>
      <c r="O10" s="173">
        <f>IF(Spreadsheet!N216=0,"",Spreadsheet!N216)</f>
      </c>
      <c r="P10" s="173">
        <f>IF(Spreadsheet!O216=0,"",Spreadsheet!O216)</f>
      </c>
      <c r="Q10" s="173">
        <f>IF(Spreadsheet!P216=0,"",Spreadsheet!P216)</f>
      </c>
      <c r="R10" s="173">
        <f>IF(Spreadsheet!Q216=0,"",Spreadsheet!Q216)</f>
      </c>
      <c r="S10" s="173">
        <f>IF(Spreadsheet!S216=0,"",Spreadsheet!S216)</f>
      </c>
      <c r="T10" s="173">
        <f>IF(Spreadsheet!T216=0,"",Spreadsheet!T216)</f>
      </c>
      <c r="U10" s="173">
        <f>IF(Spreadsheet!U216=0,"",Spreadsheet!U216)</f>
      </c>
      <c r="V10" s="173">
        <f>IF(Spreadsheet!V216=0,"",Spreadsheet!V216)</f>
      </c>
      <c r="W10" s="173">
        <f>IF(Spreadsheet!W216=0,"",Spreadsheet!W216)</f>
      </c>
      <c r="X10" s="173">
        <f>IF(Spreadsheet!X216=0,"",Spreadsheet!X216)</f>
      </c>
      <c r="Y10" s="173">
        <f>IF(Spreadsheet!Y216=0,"",Spreadsheet!Y216)</f>
      </c>
      <c r="Z10" s="173">
        <f>IF(Spreadsheet!Z216=0,"",Spreadsheet!Z216)</f>
      </c>
      <c r="AA10" s="173">
        <f>IF(Spreadsheet!AA216=0,"",Spreadsheet!AA216)</f>
      </c>
      <c r="AB10" s="173">
        <f>IF(Spreadsheet!AB216=0,"",Spreadsheet!AB216)</f>
      </c>
      <c r="AC10" s="173">
        <f>IF(Spreadsheet!AC216=0,"",Spreadsheet!AC216)</f>
      </c>
      <c r="AD10" s="173">
        <f>IF(Spreadsheet!AD216=0,"",Spreadsheet!AD216)</f>
      </c>
      <c r="AE10" s="173">
        <f>IF(Spreadsheet!AE216=0,"",Spreadsheet!AE216)</f>
      </c>
      <c r="AF10" s="173">
        <f>IF(Spreadsheet!AF216=0,"",Spreadsheet!AF216)</f>
      </c>
      <c r="AG10" s="173">
        <f>IF(Spreadsheet!AG216=0,"",Spreadsheet!AG216)</f>
      </c>
      <c r="AH10" s="173">
        <f>IF(Spreadsheet!AH216=0,"",Spreadsheet!AH216)</f>
      </c>
      <c r="AI10" s="173">
        <f>IF(Spreadsheet!AI216=0,"",Spreadsheet!AI216)</f>
      </c>
      <c r="AJ10" s="173">
        <f>IF(Spreadsheet!AJ216=0,"",Spreadsheet!AJ216)</f>
      </c>
      <c r="AK10" s="173">
        <f>IF(Spreadsheet!AK216=0,"",Spreadsheet!AK216)</f>
      </c>
      <c r="AL10" s="173">
        <f>IF(Spreadsheet!AL216=0,"",Spreadsheet!AL216)</f>
      </c>
      <c r="AM10" s="173">
        <f>IF(Spreadsheet!AM216=0,"",Spreadsheet!AM216)</f>
      </c>
      <c r="AN10" s="173">
        <f>IF(Spreadsheet!AN216=0,"",Spreadsheet!AN216)</f>
      </c>
      <c r="AO10" s="173">
        <f>IF(Spreadsheet!AO216=0,"",Spreadsheet!AO216)</f>
      </c>
      <c r="AP10" s="173">
        <f>IF(Spreadsheet!AP216=0,"",Spreadsheet!AP216)</f>
      </c>
      <c r="AQ10" s="173">
        <f>IF(Spreadsheet!AQ216=0,"",Spreadsheet!AQ216)</f>
      </c>
      <c r="AR10" s="173">
        <f>IF(Spreadsheet!AR216=0,"",Spreadsheet!AR216)</f>
      </c>
      <c r="AS10" s="173">
        <f>IF(Spreadsheet!AS216=0,"",Spreadsheet!AS216)</f>
      </c>
      <c r="AT10" s="173">
        <f>IF(Spreadsheet!AT216=0,"",Spreadsheet!AT216)</f>
      </c>
      <c r="AU10" s="173">
        <f>IF(Spreadsheet!AU216=0,"",Spreadsheet!AU216)</f>
      </c>
      <c r="AV10" s="173">
        <f>IF(Spreadsheet!AV216=0,"",Spreadsheet!AV216)</f>
      </c>
      <c r="AW10" s="173">
        <f>IF(Spreadsheet!AW216=0,"",Spreadsheet!AW216)</f>
      </c>
      <c r="AX10" s="173">
        <f>IF(Spreadsheet!AX216=0,"",Spreadsheet!AX216)</f>
      </c>
      <c r="AY10" s="173">
        <f>IF(Spreadsheet!AY216=0,"",Spreadsheet!AY216)</f>
      </c>
      <c r="AZ10" s="173">
        <f>IF(Spreadsheet!AZ216=0,"",Spreadsheet!AZ216)</f>
      </c>
      <c r="BA10" s="173">
        <f>IF(Spreadsheet!BA216=0,"",Spreadsheet!BA216)</f>
      </c>
      <c r="BB10" s="173">
        <f>IF(Spreadsheet!BB216=0,"",Spreadsheet!BB216)</f>
      </c>
      <c r="BC10" s="173">
        <f>IF(Spreadsheet!BC216=0,"",Spreadsheet!BC216)</f>
      </c>
      <c r="BD10" s="173">
        <f>IF(Spreadsheet!BD216=0,"",Spreadsheet!BD216)</f>
      </c>
      <c r="BE10" s="173">
        <f>IF(Spreadsheet!BE216=0,"",Spreadsheet!BE216)</f>
      </c>
      <c r="BF10" s="173">
        <f>IF(Spreadsheet!BF216=0,"",Spreadsheet!BF216)</f>
      </c>
      <c r="BG10" s="173">
        <f>IF(Spreadsheet!BG216=0,"",Spreadsheet!BG216)</f>
      </c>
      <c r="BH10" s="173">
        <f>IF(Spreadsheet!BH216=0,"",Spreadsheet!BH216)</f>
      </c>
      <c r="BI10" s="173">
        <f>IF(Spreadsheet!BI216=0,"",Spreadsheet!BI216)</f>
      </c>
      <c r="BJ10" s="173">
        <f>IF(Spreadsheet!BJ216=0,"",Spreadsheet!BJ216)</f>
      </c>
      <c r="BK10" s="173">
        <f>IF(Spreadsheet!BK216=0,"",Spreadsheet!BK216)</f>
      </c>
      <c r="BL10" s="173">
        <f>IF(Spreadsheet!BL216=0,"",Spreadsheet!BL216)</f>
      </c>
      <c r="BM10" s="173">
        <f>IF(Spreadsheet!BM216=0,"",Spreadsheet!BM216)</f>
      </c>
      <c r="BN10" s="173">
        <f>IF(Spreadsheet!BN216=0,"",Spreadsheet!BN216)</f>
      </c>
      <c r="BO10" s="173">
        <f>IF(Spreadsheet!BO216=0,"",Spreadsheet!BO216)</f>
      </c>
      <c r="BP10" s="173">
        <f>IF(Spreadsheet!BP216=0,"",Spreadsheet!BP216)</f>
      </c>
      <c r="BQ10" s="173">
        <f>IF(Spreadsheet!BQ216=0,"",Spreadsheet!BQ216)</f>
      </c>
      <c r="BR10" s="173">
        <f>IF(Spreadsheet!BR216=0,"",Spreadsheet!BR216)</f>
      </c>
      <c r="BS10" s="173">
        <f>IF(Spreadsheet!BS216=0,"",Spreadsheet!BS216)</f>
      </c>
      <c r="BT10" s="173">
        <f>IF(Spreadsheet!BT216=0,"",Spreadsheet!BT216)</f>
      </c>
      <c r="BU10" s="173">
        <f>IF(Spreadsheet!BU216=0,"",Spreadsheet!BU216)</f>
      </c>
      <c r="BV10" s="173">
        <f>IF(Spreadsheet!BV216=0,"",Spreadsheet!BV216)</f>
      </c>
      <c r="BW10" s="173">
        <f>IF(Spreadsheet!BW216=0,"",Spreadsheet!BW216)</f>
      </c>
      <c r="BX10" s="173">
        <f>IF(Spreadsheet!BX216=0,"",Spreadsheet!BX216)</f>
      </c>
      <c r="BY10" s="173">
        <f>IF(Spreadsheet!BY216=0,"",Spreadsheet!BY216)</f>
      </c>
      <c r="BZ10" s="173">
        <f>IF(Spreadsheet!BZ216=0,"",Spreadsheet!BZ216)</f>
      </c>
      <c r="CA10" s="173">
        <f>IF(Spreadsheet!CA216=0,"",Spreadsheet!CA216)</f>
      </c>
      <c r="CB10" s="173">
        <f>IF(Spreadsheet!CB216=0,"",Spreadsheet!CB216)</f>
      </c>
      <c r="CC10" s="173">
        <f>IF(Spreadsheet!CC216=0,"",Spreadsheet!CC216)</f>
      </c>
      <c r="CD10" s="173">
        <f>IF(Spreadsheet!CD216=0,"",Spreadsheet!CD216)</f>
      </c>
      <c r="CE10" s="173">
        <f>IF(Spreadsheet!CE216=0,"",Spreadsheet!CE216)</f>
      </c>
      <c r="CF10" s="173">
        <f>IF(Spreadsheet!CF216=0,"",Spreadsheet!CF216)</f>
      </c>
      <c r="CG10" s="173">
        <f>IF(Spreadsheet!CG216=0,"",Spreadsheet!CG216)</f>
      </c>
      <c r="CH10" s="173">
        <f>IF(Spreadsheet!CH216=0,"",Spreadsheet!CH216)</f>
      </c>
      <c r="CI10" s="173">
        <f>IF(Spreadsheet!CI216=0,"",Spreadsheet!CI216)</f>
      </c>
      <c r="CJ10" s="173">
        <f>IF(Spreadsheet!CJ216=0,"",Spreadsheet!CJ216)</f>
      </c>
      <c r="CK10" s="173">
        <f>IF(Spreadsheet!CK216=0,"",Spreadsheet!CK216)</f>
      </c>
      <c r="CL10" s="173">
        <f>IF(Spreadsheet!CL216=0,"",Spreadsheet!CL216)</f>
      </c>
      <c r="CM10" s="173">
        <f>IF(Spreadsheet!CM216=0,"",Spreadsheet!CM216)</f>
      </c>
      <c r="CN10" s="173">
        <f>IF(Spreadsheet!CN216=0,"",Spreadsheet!CN216)</f>
      </c>
      <c r="CO10" s="173">
        <f>IF(Spreadsheet!CO216=0,"",Spreadsheet!CO216)</f>
      </c>
      <c r="CU10" s="129"/>
    </row>
    <row r="11" spans="1:99" s="2" customFormat="1" ht="15">
      <c r="A11" s="411"/>
      <c r="B11" s="174" t="s">
        <v>146</v>
      </c>
      <c r="C11" s="175">
        <f>IF(Spreadsheet!J217=0,"",Spreadsheet!J217)</f>
      </c>
      <c r="D11" s="175">
        <f>IF(Spreadsheet!B217=0,"",Spreadsheet!B217)</f>
      </c>
      <c r="E11" s="175">
        <f>IF(Spreadsheet!C217=0,"",Spreadsheet!C217)</f>
      </c>
      <c r="F11" s="175">
        <f>IF(Spreadsheet!D217=0,"",Spreadsheet!D217)</f>
      </c>
      <c r="G11" s="175">
        <f>IF(Spreadsheet!E217=0,"",Spreadsheet!E217)</f>
      </c>
      <c r="H11" s="175">
        <f>IF(Spreadsheet!F217=0,"",Spreadsheet!F217)</f>
      </c>
      <c r="I11" s="175">
        <f>IF(Spreadsheet!G217=0,"",Spreadsheet!G217)</f>
      </c>
      <c r="J11" s="176">
        <f>IF(Spreadsheet!H217=0,"",Spreadsheet!H217)</f>
      </c>
      <c r="K11" s="176">
        <f>IF(Spreadsheet!I217=0,"",Spreadsheet!I217)</f>
      </c>
      <c r="L11" s="176">
        <f>IF(Spreadsheet!K217=0,"",Spreadsheet!K217)</f>
      </c>
      <c r="M11" s="176">
        <f>IF(Spreadsheet!L217=0,"",Spreadsheet!L217)</f>
      </c>
      <c r="N11" s="176">
        <f>IF(Spreadsheet!M217=0,"",Spreadsheet!M217)</f>
      </c>
      <c r="O11" s="176">
        <f>IF(Spreadsheet!N217=0,"",Spreadsheet!N217)</f>
      </c>
      <c r="P11" s="176">
        <f>IF(Spreadsheet!O217=0,"",Spreadsheet!O217)</f>
      </c>
      <c r="Q11" s="176">
        <f>IF(Spreadsheet!P217=0,"",Spreadsheet!P217)</f>
      </c>
      <c r="R11" s="176">
        <f>IF(Spreadsheet!Q217=0,"",Spreadsheet!Q217)</f>
      </c>
      <c r="S11" s="176">
        <f>IF(Spreadsheet!S217=0,"",Spreadsheet!S217)</f>
      </c>
      <c r="T11" s="176">
        <f>IF(Spreadsheet!T217=0,"",Spreadsheet!T217)</f>
      </c>
      <c r="U11" s="176">
        <f>IF(Spreadsheet!U217=0,"",Spreadsheet!U217)</f>
      </c>
      <c r="V11" s="176">
        <f>IF(Spreadsheet!V217=0,"",Spreadsheet!V217)</f>
      </c>
      <c r="W11" s="176">
        <f>IF(Spreadsheet!W217=0,"",Spreadsheet!W217)</f>
      </c>
      <c r="X11" s="176">
        <f>IF(Spreadsheet!X217=0,"",Spreadsheet!X217)</f>
      </c>
      <c r="Y11" s="176">
        <f>IF(Spreadsheet!Y217=0,"",Spreadsheet!Y217)</f>
      </c>
      <c r="Z11" s="176">
        <f>IF(Spreadsheet!Z217=0,"",Spreadsheet!Z217)</f>
      </c>
      <c r="AA11" s="176">
        <f>IF(Spreadsheet!AA217=0,"",Spreadsheet!AA217)</f>
      </c>
      <c r="AB11" s="176">
        <f>IF(Spreadsheet!AB217=0,"",Spreadsheet!AB217)</f>
      </c>
      <c r="AC11" s="176">
        <f>IF(Spreadsheet!AC217=0,"",Spreadsheet!AC217)</f>
      </c>
      <c r="AD11" s="176">
        <f>IF(Spreadsheet!AD217=0,"",Spreadsheet!AD217)</f>
      </c>
      <c r="AE11" s="176">
        <f>IF(Spreadsheet!AE217=0,"",Spreadsheet!AE217)</f>
      </c>
      <c r="AF11" s="176">
        <f>IF(Spreadsheet!AF217=0,"",Spreadsheet!AF217)</f>
      </c>
      <c r="AG11" s="176">
        <f>IF(Spreadsheet!AG217=0,"",Spreadsheet!AG217)</f>
      </c>
      <c r="AH11" s="176">
        <f>IF(Spreadsheet!AH217=0,"",Spreadsheet!AH217)</f>
      </c>
      <c r="AI11" s="176">
        <f>IF(Spreadsheet!AI217=0,"",Spreadsheet!AI217)</f>
      </c>
      <c r="AJ11" s="176">
        <f>IF(Spreadsheet!AJ217=0,"",Spreadsheet!AJ217)</f>
      </c>
      <c r="AK11" s="176">
        <f>IF(Spreadsheet!AK217=0,"",Spreadsheet!AK217)</f>
      </c>
      <c r="AL11" s="176">
        <f>IF(Spreadsheet!AL217=0,"",Spreadsheet!AL217)</f>
      </c>
      <c r="AM11" s="176">
        <f>IF(Spreadsheet!AM217=0,"",Spreadsheet!AM217)</f>
      </c>
      <c r="AN11" s="176">
        <f>IF(Spreadsheet!AN217=0,"",Spreadsheet!AN217)</f>
      </c>
      <c r="AO11" s="176">
        <f>IF(Spreadsheet!AO217=0,"",Spreadsheet!AO217)</f>
      </c>
      <c r="AP11" s="176">
        <f>IF(Spreadsheet!AP217=0,"",Spreadsheet!AP217)</f>
      </c>
      <c r="AQ11" s="176">
        <f>IF(Spreadsheet!AQ217=0,"",Spreadsheet!AQ217)</f>
      </c>
      <c r="AR11" s="176">
        <f>IF(Spreadsheet!AR217=0,"",Spreadsheet!AR217)</f>
      </c>
      <c r="AS11" s="176">
        <f>IF(Spreadsheet!AS217=0,"",Spreadsheet!AS217)</f>
      </c>
      <c r="AT11" s="176">
        <f>IF(Spreadsheet!AT217=0,"",Spreadsheet!AT217)</f>
      </c>
      <c r="AU11" s="176">
        <f>IF(Spreadsheet!AU217=0,"",Spreadsheet!AU217)</f>
      </c>
      <c r="AV11" s="176">
        <f>IF(Spreadsheet!AV217=0,"",Spreadsheet!AV217)</f>
      </c>
      <c r="AW11" s="176">
        <f>IF(Spreadsheet!AW217=0,"",Spreadsheet!AW217)</f>
      </c>
      <c r="AX11" s="176">
        <f>IF(Spreadsheet!AX217=0,"",Spreadsheet!AX217)</f>
      </c>
      <c r="AY11" s="176">
        <f>IF(Spreadsheet!AY217=0,"",Spreadsheet!AY217)</f>
      </c>
      <c r="AZ11" s="176">
        <f>IF(Spreadsheet!AZ217=0,"",Spreadsheet!AZ217)</f>
      </c>
      <c r="BA11" s="176">
        <f>IF(Spreadsheet!BA217=0,"",Spreadsheet!BA217)</f>
      </c>
      <c r="BB11" s="176">
        <f>IF(Spreadsheet!BB217=0,"",Spreadsheet!BB217)</f>
      </c>
      <c r="BC11" s="176">
        <f>IF(Spreadsheet!BC217=0,"",Spreadsheet!BC217)</f>
      </c>
      <c r="BD11" s="176">
        <f>IF(Spreadsheet!BD217=0,"",Spreadsheet!BD217)</f>
      </c>
      <c r="BE11" s="176">
        <f>IF(Spreadsheet!BE217=0,"",Spreadsheet!BE217)</f>
      </c>
      <c r="BF11" s="176">
        <f>IF(Spreadsheet!BF217=0,"",Spreadsheet!BF217)</f>
      </c>
      <c r="BG11" s="176">
        <f>IF(Spreadsheet!BG217=0,"",Spreadsheet!BG217)</f>
      </c>
      <c r="BH11" s="176">
        <f>IF(Spreadsheet!BH217=0,"",Spreadsheet!BH217)</f>
      </c>
      <c r="BI11" s="176">
        <f>IF(Spreadsheet!BI217=0,"",Spreadsheet!BI217)</f>
      </c>
      <c r="BJ11" s="176">
        <f>IF(Spreadsheet!BJ217=0,"",Spreadsheet!BJ217)</f>
      </c>
      <c r="BK11" s="176">
        <f>IF(Spreadsheet!BK217=0,"",Spreadsheet!BK217)</f>
      </c>
      <c r="BL11" s="176">
        <f>IF(Spreadsheet!BL217=0,"",Spreadsheet!BL217)</f>
      </c>
      <c r="BM11" s="176">
        <f>IF(Spreadsheet!BM217=0,"",Spreadsheet!BM217)</f>
      </c>
      <c r="BN11" s="176">
        <f>IF(Spreadsheet!BN217=0,"",Spreadsheet!BN217)</f>
      </c>
      <c r="BO11" s="176">
        <f>IF(Spreadsheet!BO217=0,"",Spreadsheet!BO217)</f>
      </c>
      <c r="BP11" s="176">
        <f>IF(Spreadsheet!BP217=0,"",Spreadsheet!BP217)</f>
      </c>
      <c r="BQ11" s="176">
        <f>IF(Spreadsheet!BQ217=0,"",Spreadsheet!BQ217)</f>
      </c>
      <c r="BR11" s="176">
        <f>IF(Spreadsheet!BR217=0,"",Spreadsheet!BR217)</f>
      </c>
      <c r="BS11" s="176">
        <f>IF(Spreadsheet!BS217=0,"",Spreadsheet!BS217)</f>
      </c>
      <c r="BT11" s="176">
        <f>IF(Spreadsheet!BT217=0,"",Spreadsheet!BT217)</f>
      </c>
      <c r="BU11" s="176">
        <f>IF(Spreadsheet!BU217=0,"",Spreadsheet!BU217)</f>
      </c>
      <c r="BV11" s="176">
        <f>IF(Spreadsheet!BV217=0,"",Spreadsheet!BV217)</f>
      </c>
      <c r="BW11" s="176">
        <f>IF(Spreadsheet!BW217=0,"",Spreadsheet!BW217)</f>
      </c>
      <c r="BX11" s="176">
        <f>IF(Spreadsheet!BX217=0,"",Spreadsheet!BX217)</f>
      </c>
      <c r="BY11" s="176">
        <f>IF(Spreadsheet!BY217=0,"",Spreadsheet!BY217)</f>
      </c>
      <c r="BZ11" s="176">
        <f>IF(Spreadsheet!BZ217=0,"",Spreadsheet!BZ217)</f>
      </c>
      <c r="CA11" s="176">
        <f>IF(Spreadsheet!CA217=0,"",Spreadsheet!CA217)</f>
      </c>
      <c r="CB11" s="176">
        <f>IF(Spreadsheet!CB217=0,"",Spreadsheet!CB217)</f>
      </c>
      <c r="CC11" s="176">
        <f>IF(Spreadsheet!CC217=0,"",Spreadsheet!CC217)</f>
      </c>
      <c r="CD11" s="176">
        <f>IF(Spreadsheet!CD217=0,"",Spreadsheet!CD217)</f>
      </c>
      <c r="CE11" s="176">
        <f>IF(Spreadsheet!CE217=0,"",Spreadsheet!CE217)</f>
      </c>
      <c r="CF11" s="176">
        <f>IF(Spreadsheet!CF217=0,"",Spreadsheet!CF217)</f>
      </c>
      <c r="CG11" s="176">
        <f>IF(Spreadsheet!CG217=0,"",Spreadsheet!CG217)</f>
      </c>
      <c r="CH11" s="176">
        <f>IF(Spreadsheet!CH217=0,"",Spreadsheet!CH217)</f>
      </c>
      <c r="CI11" s="176">
        <f>IF(Spreadsheet!CI217=0,"",Spreadsheet!CI217)</f>
      </c>
      <c r="CJ11" s="176">
        <f>IF(Spreadsheet!CJ217=0,"",Spreadsheet!CJ217)</f>
      </c>
      <c r="CK11" s="176">
        <f>IF(Spreadsheet!CK217=0,"",Spreadsheet!CK217)</f>
      </c>
      <c r="CL11" s="176">
        <f>IF(Spreadsheet!CL217=0,"",Spreadsheet!CL217)</f>
      </c>
      <c r="CM11" s="176">
        <f>IF(Spreadsheet!CM217=0,"",Spreadsheet!CM217)</f>
      </c>
      <c r="CN11" s="176">
        <f>IF(Spreadsheet!CN217=0,"",Spreadsheet!CN217)</f>
      </c>
      <c r="CO11" s="176">
        <f>IF(Spreadsheet!CO217=0,"",Spreadsheet!CO217)</f>
      </c>
      <c r="CU11" s="126"/>
    </row>
    <row r="12" spans="1:99" s="128" customFormat="1" ht="15">
      <c r="A12" s="411"/>
      <c r="B12" s="172" t="s">
        <v>147</v>
      </c>
      <c r="C12" s="177">
        <f>IF(Spreadsheet!J218=0,"",Spreadsheet!J218)</f>
      </c>
      <c r="D12" s="177">
        <f>IF(Spreadsheet!B218=0,"",Spreadsheet!B218)</f>
      </c>
      <c r="E12" s="177">
        <f>IF(Spreadsheet!C218=0,"",Spreadsheet!C218)</f>
      </c>
      <c r="F12" s="177">
        <f>IF(Spreadsheet!D218=0,"",Spreadsheet!D218)</f>
      </c>
      <c r="G12" s="177">
        <f>IF(Spreadsheet!E218=0,"",Spreadsheet!E218)</f>
      </c>
      <c r="H12" s="177">
        <f>IF(Spreadsheet!F218=0,"",Spreadsheet!F218)</f>
      </c>
      <c r="I12" s="177">
        <f>IF(Spreadsheet!G218=0,"",Spreadsheet!G218)</f>
      </c>
      <c r="J12" s="173">
        <f>IF(Spreadsheet!H218=0,"",Spreadsheet!H218)</f>
      </c>
      <c r="K12" s="173">
        <f>IF(Spreadsheet!I218=0,"",Spreadsheet!I218)</f>
      </c>
      <c r="L12" s="173">
        <f>IF(Spreadsheet!K218=0,"",Spreadsheet!K218)</f>
      </c>
      <c r="M12" s="173">
        <f>IF(Spreadsheet!L218=0,"",Spreadsheet!L218)</f>
      </c>
      <c r="N12" s="173">
        <f>IF(Spreadsheet!M218=0,"",Spreadsheet!M218)</f>
      </c>
      <c r="O12" s="173">
        <f>IF(Spreadsheet!N218=0,"",Spreadsheet!N218)</f>
      </c>
      <c r="P12" s="173">
        <f>IF(Spreadsheet!O218=0,"",Spreadsheet!O218)</f>
      </c>
      <c r="Q12" s="173">
        <f>IF(Spreadsheet!P218=0,"",Spreadsheet!P218)</f>
      </c>
      <c r="R12" s="173">
        <f>IF(Spreadsheet!Q218=0,"",Spreadsheet!Q218)</f>
      </c>
      <c r="S12" s="173">
        <f>IF(Spreadsheet!S218=0,"",Spreadsheet!S218)</f>
      </c>
      <c r="T12" s="173">
        <f>IF(Spreadsheet!T218=0,"",Spreadsheet!T218)</f>
      </c>
      <c r="U12" s="173">
        <f>IF(Spreadsheet!U218=0,"",Spreadsheet!U218)</f>
      </c>
      <c r="V12" s="173">
        <f>IF(Spreadsheet!V218=0,"",Spreadsheet!V218)</f>
      </c>
      <c r="W12" s="173">
        <f>IF(Spreadsheet!W218=0,"",Spreadsheet!W218)</f>
      </c>
      <c r="X12" s="173">
        <f>IF(Spreadsheet!X218=0,"",Spreadsheet!X218)</f>
      </c>
      <c r="Y12" s="173">
        <f>IF(Spreadsheet!Y218=0,"",Spreadsheet!Y218)</f>
      </c>
      <c r="Z12" s="173">
        <f>IF(Spreadsheet!Z218=0,"",Spreadsheet!Z218)</f>
      </c>
      <c r="AA12" s="173">
        <f>IF(Spreadsheet!AA218=0,"",Spreadsheet!AA218)</f>
      </c>
      <c r="AB12" s="173">
        <f>IF(Spreadsheet!AB218=0,"",Spreadsheet!AB218)</f>
      </c>
      <c r="AC12" s="173">
        <f>IF(Spreadsheet!AC218=0,"",Spreadsheet!AC218)</f>
      </c>
      <c r="AD12" s="173">
        <f>IF(Spreadsheet!AD218=0,"",Spreadsheet!AD218)</f>
      </c>
      <c r="AE12" s="173">
        <f>IF(Spreadsheet!AE218=0,"",Spreadsheet!AE218)</f>
      </c>
      <c r="AF12" s="173">
        <f>IF(Spreadsheet!AF218=0,"",Spreadsheet!AF218)</f>
      </c>
      <c r="AG12" s="173">
        <f>IF(Spreadsheet!AG218=0,"",Spreadsheet!AG218)</f>
      </c>
      <c r="AH12" s="173">
        <f>IF(Spreadsheet!AH218=0,"",Spreadsheet!AH218)</f>
      </c>
      <c r="AI12" s="173">
        <f>IF(Spreadsheet!AI218=0,"",Spreadsheet!AI218)</f>
      </c>
      <c r="AJ12" s="173">
        <f>IF(Spreadsheet!AJ218=0,"",Spreadsheet!AJ218)</f>
      </c>
      <c r="AK12" s="173">
        <f>IF(Spreadsheet!AK218=0,"",Spreadsheet!AK218)</f>
      </c>
      <c r="AL12" s="173">
        <f>IF(Spreadsheet!AL218=0,"",Spreadsheet!AL218)</f>
      </c>
      <c r="AM12" s="173">
        <f>IF(Spreadsheet!AM218=0,"",Spreadsheet!AM218)</f>
      </c>
      <c r="AN12" s="173">
        <f>IF(Spreadsheet!AN218=0,"",Spreadsheet!AN218)</f>
      </c>
      <c r="AO12" s="173">
        <f>IF(Spreadsheet!AO218=0,"",Spreadsheet!AO218)</f>
      </c>
      <c r="AP12" s="173">
        <f>IF(Spreadsheet!AP218=0,"",Spreadsheet!AP218)</f>
      </c>
      <c r="AQ12" s="173">
        <f>IF(Spreadsheet!AQ218=0,"",Spreadsheet!AQ218)</f>
      </c>
      <c r="AR12" s="173">
        <f>IF(Spreadsheet!AR218=0,"",Spreadsheet!AR218)</f>
      </c>
      <c r="AS12" s="173">
        <f>IF(Spreadsheet!AS218=0,"",Spreadsheet!AS218)</f>
      </c>
      <c r="AT12" s="173">
        <f>IF(Spreadsheet!AT218=0,"",Spreadsheet!AT218)</f>
      </c>
      <c r="AU12" s="173">
        <f>IF(Spreadsheet!AU218=0,"",Spreadsheet!AU218)</f>
      </c>
      <c r="AV12" s="173">
        <f>IF(Spreadsheet!AV218=0,"",Spreadsheet!AV218)</f>
      </c>
      <c r="AW12" s="173">
        <f>IF(Spreadsheet!AW218=0,"",Spreadsheet!AW218)</f>
      </c>
      <c r="AX12" s="173">
        <f>IF(Spreadsheet!AX218=0,"",Spreadsheet!AX218)</f>
      </c>
      <c r="AY12" s="173">
        <f>IF(Spreadsheet!AY218=0,"",Spreadsheet!AY218)</f>
      </c>
      <c r="AZ12" s="173">
        <f>IF(Spreadsheet!AZ218=0,"",Spreadsheet!AZ218)</f>
      </c>
      <c r="BA12" s="173">
        <f>IF(Spreadsheet!BA218=0,"",Spreadsheet!BA218)</f>
      </c>
      <c r="BB12" s="173">
        <f>IF(Spreadsheet!BB218=0,"",Spreadsheet!BB218)</f>
      </c>
      <c r="BC12" s="173">
        <f>IF(Spreadsheet!BC218=0,"",Spreadsheet!BC218)</f>
      </c>
      <c r="BD12" s="173">
        <f>IF(Spreadsheet!BD218=0,"",Spreadsheet!BD218)</f>
      </c>
      <c r="BE12" s="173">
        <f>IF(Spreadsheet!BE218=0,"",Spreadsheet!BE218)</f>
      </c>
      <c r="BF12" s="173">
        <f>IF(Spreadsheet!BF218=0,"",Spreadsheet!BF218)</f>
      </c>
      <c r="BG12" s="173">
        <f>IF(Spreadsheet!BG218=0,"",Spreadsheet!BG218)</f>
      </c>
      <c r="BH12" s="173">
        <f>IF(Spreadsheet!BH218=0,"",Spreadsheet!BH218)</f>
      </c>
      <c r="BI12" s="173">
        <f>IF(Spreadsheet!BI218=0,"",Spreadsheet!BI218)</f>
      </c>
      <c r="BJ12" s="173">
        <f>IF(Spreadsheet!BJ218=0,"",Spreadsheet!BJ218)</f>
      </c>
      <c r="BK12" s="173">
        <f>IF(Spreadsheet!BK218=0,"",Spreadsheet!BK218)</f>
      </c>
      <c r="BL12" s="173">
        <f>IF(Spreadsheet!BL218=0,"",Spreadsheet!BL218)</f>
      </c>
      <c r="BM12" s="173">
        <f>IF(Spreadsheet!BM218=0,"",Spreadsheet!BM218)</f>
      </c>
      <c r="BN12" s="173">
        <f>IF(Spreadsheet!BN218=0,"",Spreadsheet!BN218)</f>
      </c>
      <c r="BO12" s="173">
        <f>IF(Spreadsheet!BO218=0,"",Spreadsheet!BO218)</f>
      </c>
      <c r="BP12" s="173">
        <f>IF(Spreadsheet!BP218=0,"",Spreadsheet!BP218)</f>
      </c>
      <c r="BQ12" s="173">
        <f>IF(Spreadsheet!BQ218=0,"",Spreadsheet!BQ218)</f>
      </c>
      <c r="BR12" s="173">
        <f>IF(Spreadsheet!BR218=0,"",Spreadsheet!BR218)</f>
      </c>
      <c r="BS12" s="173">
        <f>IF(Spreadsheet!BS218=0,"",Spreadsheet!BS218)</f>
      </c>
      <c r="BT12" s="173">
        <f>IF(Spreadsheet!BT218=0,"",Spreadsheet!BT218)</f>
      </c>
      <c r="BU12" s="173">
        <f>IF(Spreadsheet!BU218=0,"",Spreadsheet!BU218)</f>
      </c>
      <c r="BV12" s="173">
        <f>IF(Spreadsheet!BV218=0,"",Spreadsheet!BV218)</f>
      </c>
      <c r="BW12" s="173">
        <f>IF(Spreadsheet!BW218=0,"",Spreadsheet!BW218)</f>
      </c>
      <c r="BX12" s="173">
        <f>IF(Spreadsheet!BX218=0,"",Spreadsheet!BX218)</f>
      </c>
      <c r="BY12" s="173">
        <f>IF(Spreadsheet!BY218=0,"",Spreadsheet!BY218)</f>
      </c>
      <c r="BZ12" s="173">
        <f>IF(Spreadsheet!BZ218=0,"",Spreadsheet!BZ218)</f>
      </c>
      <c r="CA12" s="173">
        <f>IF(Spreadsheet!CA218=0,"",Spreadsheet!CA218)</f>
      </c>
      <c r="CB12" s="173">
        <f>IF(Spreadsheet!CB218=0,"",Spreadsheet!CB218)</f>
      </c>
      <c r="CC12" s="173">
        <f>IF(Spreadsheet!CC218=0,"",Spreadsheet!CC218)</f>
      </c>
      <c r="CD12" s="173">
        <f>IF(Spreadsheet!CD218=0,"",Spreadsheet!CD218)</f>
      </c>
      <c r="CE12" s="173">
        <f>IF(Spreadsheet!CE218=0,"",Spreadsheet!CE218)</f>
      </c>
      <c r="CF12" s="173">
        <f>IF(Spreadsheet!CF218=0,"",Spreadsheet!CF218)</f>
      </c>
      <c r="CG12" s="173">
        <f>IF(Spreadsheet!CG218=0,"",Spreadsheet!CG218)</f>
      </c>
      <c r="CH12" s="173">
        <f>IF(Spreadsheet!CH218=0,"",Spreadsheet!CH218)</f>
      </c>
      <c r="CI12" s="173">
        <f>IF(Spreadsheet!CI218=0,"",Spreadsheet!CI218)</f>
      </c>
      <c r="CJ12" s="173">
        <f>IF(Spreadsheet!CJ218=0,"",Spreadsheet!CJ218)</f>
      </c>
      <c r="CK12" s="173">
        <f>IF(Spreadsheet!CK218=0,"",Spreadsheet!CK218)</f>
      </c>
      <c r="CL12" s="173">
        <f>IF(Spreadsheet!CL218=0,"",Spreadsheet!CL218)</f>
      </c>
      <c r="CM12" s="173">
        <f>IF(Spreadsheet!CM218=0,"",Spreadsheet!CM218)</f>
      </c>
      <c r="CN12" s="173">
        <f>IF(Spreadsheet!CN218=0,"",Spreadsheet!CN218)</f>
      </c>
      <c r="CO12" s="173">
        <f>IF(Spreadsheet!CO218=0,"",Spreadsheet!CO218)</f>
      </c>
      <c r="CU12" s="129"/>
    </row>
    <row r="13" spans="1:99" s="2" customFormat="1" ht="15">
      <c r="A13" s="411"/>
      <c r="B13" s="174" t="s">
        <v>148</v>
      </c>
      <c r="C13" s="175">
        <f>IF(Spreadsheet!J219=0,"",Spreadsheet!J219)</f>
      </c>
      <c r="D13" s="175">
        <f>IF(Spreadsheet!B219=0,"",Spreadsheet!B219)</f>
      </c>
      <c r="E13" s="175">
        <f>IF(Spreadsheet!C219=0,"",Spreadsheet!C219)</f>
      </c>
      <c r="F13" s="175">
        <f>IF(Spreadsheet!D219=0,"",Spreadsheet!D219)</f>
      </c>
      <c r="G13" s="175">
        <f>IF(Spreadsheet!E219=0,"",Spreadsheet!E219)</f>
      </c>
      <c r="H13" s="175">
        <f>IF(Spreadsheet!F219=0,"",Spreadsheet!F219)</f>
      </c>
      <c r="I13" s="175">
        <f>IF(Spreadsheet!G219=0,"",Spreadsheet!G219)</f>
      </c>
      <c r="J13" s="176">
        <f>IF(Spreadsheet!H219=0,"",Spreadsheet!H219)</f>
      </c>
      <c r="K13" s="176">
        <f>IF(Spreadsheet!I219=0,"",Spreadsheet!I219)</f>
      </c>
      <c r="L13" s="176">
        <f>IF(Spreadsheet!K219=0,"",Spreadsheet!K219)</f>
      </c>
      <c r="M13" s="176">
        <f>IF(Spreadsheet!L219=0,"",Spreadsheet!L219)</f>
      </c>
      <c r="N13" s="176">
        <f>IF(Spreadsheet!M219=0,"",Spreadsheet!M219)</f>
      </c>
      <c r="O13" s="176">
        <f>IF(Spreadsheet!N219=0,"",Spreadsheet!N219)</f>
      </c>
      <c r="P13" s="176">
        <f>IF(Spreadsheet!O219=0,"",Spreadsheet!O219)</f>
      </c>
      <c r="Q13" s="176">
        <f>IF(Spreadsheet!P219=0,"",Spreadsheet!P219)</f>
      </c>
      <c r="R13" s="176">
        <f>IF(Spreadsheet!Q219=0,"",Spreadsheet!Q219)</f>
      </c>
      <c r="S13" s="176">
        <f>IF(Spreadsheet!S219=0,"",Spreadsheet!S219)</f>
      </c>
      <c r="T13" s="176">
        <f>IF(Spreadsheet!T219=0,"",Spreadsheet!T219)</f>
      </c>
      <c r="U13" s="176">
        <f>IF(Spreadsheet!U219=0,"",Spreadsheet!U219)</f>
      </c>
      <c r="V13" s="176">
        <f>IF(Spreadsheet!V219=0,"",Spreadsheet!V219)</f>
      </c>
      <c r="W13" s="176">
        <f>IF(Spreadsheet!W219=0,"",Spreadsheet!W219)</f>
      </c>
      <c r="X13" s="176">
        <f>IF(Spreadsheet!X219=0,"",Spreadsheet!X219)</f>
      </c>
      <c r="Y13" s="176">
        <f>IF(Spreadsheet!Y219=0,"",Spreadsheet!Y219)</f>
      </c>
      <c r="Z13" s="176">
        <f>IF(Spreadsheet!Z219=0,"",Spreadsheet!Z219)</f>
      </c>
      <c r="AA13" s="176">
        <f>IF(Spreadsheet!AA219=0,"",Spreadsheet!AA219)</f>
      </c>
      <c r="AB13" s="176">
        <f>IF(Spreadsheet!AB219=0,"",Spreadsheet!AB219)</f>
      </c>
      <c r="AC13" s="176">
        <f>IF(Spreadsheet!AC219=0,"",Spreadsheet!AC219)</f>
      </c>
      <c r="AD13" s="176">
        <f>IF(Spreadsheet!AD219=0,"",Spreadsheet!AD219)</f>
      </c>
      <c r="AE13" s="176">
        <f>IF(Spreadsheet!AE219=0,"",Spreadsheet!AE219)</f>
      </c>
      <c r="AF13" s="176">
        <f>IF(Spreadsheet!AF219=0,"",Spreadsheet!AF219)</f>
      </c>
      <c r="AG13" s="176">
        <f>IF(Spreadsheet!AG219=0,"",Spreadsheet!AG219)</f>
      </c>
      <c r="AH13" s="176">
        <f>IF(Spreadsheet!AH219=0,"",Spreadsheet!AH219)</f>
      </c>
      <c r="AI13" s="176">
        <f>IF(Spreadsheet!AI219=0,"",Spreadsheet!AI219)</f>
      </c>
      <c r="AJ13" s="176">
        <f>IF(Spreadsheet!AJ219=0,"",Spreadsheet!AJ219)</f>
      </c>
      <c r="AK13" s="176">
        <f>IF(Spreadsheet!AK219=0,"",Spreadsheet!AK219)</f>
      </c>
      <c r="AL13" s="176">
        <f>IF(Spreadsheet!AL219=0,"",Spreadsheet!AL219)</f>
      </c>
      <c r="AM13" s="176">
        <f>IF(Spreadsheet!AM219=0,"",Spreadsheet!AM219)</f>
      </c>
      <c r="AN13" s="176">
        <f>IF(Spreadsheet!AN219=0,"",Spreadsheet!AN219)</f>
      </c>
      <c r="AO13" s="176">
        <f>IF(Spreadsheet!AO219=0,"",Spreadsheet!AO219)</f>
      </c>
      <c r="AP13" s="176">
        <f>IF(Spreadsheet!AP219=0,"",Spreadsheet!AP219)</f>
      </c>
      <c r="AQ13" s="176">
        <f>IF(Spreadsheet!AQ219=0,"",Spreadsheet!AQ219)</f>
      </c>
      <c r="AR13" s="176">
        <f>IF(Spreadsheet!AR219=0,"",Spreadsheet!AR219)</f>
      </c>
      <c r="AS13" s="176">
        <f>IF(Spreadsheet!AS219=0,"",Spreadsheet!AS219)</f>
      </c>
      <c r="AT13" s="176">
        <f>IF(Spreadsheet!AT219=0,"",Spreadsheet!AT219)</f>
      </c>
      <c r="AU13" s="176">
        <f>IF(Spreadsheet!AU219=0,"",Spreadsheet!AU219)</f>
      </c>
      <c r="AV13" s="176">
        <f>IF(Spreadsheet!AV219=0,"",Spreadsheet!AV219)</f>
      </c>
      <c r="AW13" s="176">
        <f>IF(Spreadsheet!AW219=0,"",Spreadsheet!AW219)</f>
      </c>
      <c r="AX13" s="176">
        <f>IF(Spreadsheet!AX219=0,"",Spreadsheet!AX219)</f>
      </c>
      <c r="AY13" s="176">
        <f>IF(Spreadsheet!AY219=0,"",Spreadsheet!AY219)</f>
      </c>
      <c r="AZ13" s="176">
        <f>IF(Spreadsheet!AZ219=0,"",Spreadsheet!AZ219)</f>
      </c>
      <c r="BA13" s="176">
        <f>IF(Spreadsheet!BA219=0,"",Spreadsheet!BA219)</f>
      </c>
      <c r="BB13" s="176">
        <f>IF(Spreadsheet!BB219=0,"",Spreadsheet!BB219)</f>
      </c>
      <c r="BC13" s="176">
        <f>IF(Spreadsheet!BC219=0,"",Spreadsheet!BC219)</f>
      </c>
      <c r="BD13" s="176">
        <f>IF(Spreadsheet!BD219=0,"",Spreadsheet!BD219)</f>
      </c>
      <c r="BE13" s="176">
        <f>IF(Spreadsheet!BE219=0,"",Spreadsheet!BE219)</f>
      </c>
      <c r="BF13" s="176">
        <f>IF(Spreadsheet!BF219=0,"",Spreadsheet!BF219)</f>
      </c>
      <c r="BG13" s="176">
        <f>IF(Spreadsheet!BG219=0,"",Spreadsheet!BG219)</f>
      </c>
      <c r="BH13" s="176">
        <f>IF(Spreadsheet!BH219=0,"",Spreadsheet!BH219)</f>
      </c>
      <c r="BI13" s="176">
        <f>IF(Spreadsheet!BI219=0,"",Spreadsheet!BI219)</f>
      </c>
      <c r="BJ13" s="176">
        <f>IF(Spreadsheet!BJ219=0,"",Spreadsheet!BJ219)</f>
      </c>
      <c r="BK13" s="176">
        <f>IF(Spreadsheet!BK219=0,"",Spreadsheet!BK219)</f>
      </c>
      <c r="BL13" s="176">
        <f>IF(Spreadsheet!BL219=0,"",Spreadsheet!BL219)</f>
      </c>
      <c r="BM13" s="176">
        <f>IF(Spreadsheet!BM219=0,"",Spreadsheet!BM219)</f>
      </c>
      <c r="BN13" s="176">
        <f>IF(Spreadsheet!BN219=0,"",Spreadsheet!BN219)</f>
      </c>
      <c r="BO13" s="176">
        <f>IF(Spreadsheet!BO219=0,"",Spreadsheet!BO219)</f>
      </c>
      <c r="BP13" s="176">
        <f>IF(Spreadsheet!BP219=0,"",Spreadsheet!BP219)</f>
      </c>
      <c r="BQ13" s="176">
        <f>IF(Spreadsheet!BQ219=0,"",Spreadsheet!BQ219)</f>
      </c>
      <c r="BR13" s="176">
        <f>IF(Spreadsheet!BR219=0,"",Spreadsheet!BR219)</f>
      </c>
      <c r="BS13" s="176">
        <f>IF(Spreadsheet!BS219=0,"",Spreadsheet!BS219)</f>
      </c>
      <c r="BT13" s="176">
        <f>IF(Spreadsheet!BT219=0,"",Spreadsheet!BT219)</f>
      </c>
      <c r="BU13" s="176">
        <f>IF(Spreadsheet!BU219=0,"",Spreadsheet!BU219)</f>
      </c>
      <c r="BV13" s="176">
        <f>IF(Spreadsheet!BV219=0,"",Spreadsheet!BV219)</f>
      </c>
      <c r="BW13" s="176">
        <f>IF(Spreadsheet!BW219=0,"",Spreadsheet!BW219)</f>
      </c>
      <c r="BX13" s="176">
        <f>IF(Spreadsheet!BX219=0,"",Spreadsheet!BX219)</f>
      </c>
      <c r="BY13" s="176">
        <f>IF(Spreadsheet!BY219=0,"",Spreadsheet!BY219)</f>
      </c>
      <c r="BZ13" s="176">
        <f>IF(Spreadsheet!BZ219=0,"",Spreadsheet!BZ219)</f>
      </c>
      <c r="CA13" s="176">
        <f>IF(Spreadsheet!CA219=0,"",Spreadsheet!CA219)</f>
      </c>
      <c r="CB13" s="176">
        <f>IF(Spreadsheet!CB219=0,"",Spreadsheet!CB219)</f>
      </c>
      <c r="CC13" s="176">
        <f>IF(Spreadsheet!CC219=0,"",Spreadsheet!CC219)</f>
      </c>
      <c r="CD13" s="176">
        <f>IF(Spreadsheet!CD219=0,"",Spreadsheet!CD219)</f>
      </c>
      <c r="CE13" s="176">
        <f>IF(Spreadsheet!CE219=0,"",Spreadsheet!CE219)</f>
      </c>
      <c r="CF13" s="176">
        <f>IF(Spreadsheet!CF219=0,"",Spreadsheet!CF219)</f>
      </c>
      <c r="CG13" s="176">
        <f>IF(Spreadsheet!CG219=0,"",Spreadsheet!CG219)</f>
      </c>
      <c r="CH13" s="176">
        <f>IF(Spreadsheet!CH219=0,"",Spreadsheet!CH219)</f>
      </c>
      <c r="CI13" s="176">
        <f>IF(Spreadsheet!CI219=0,"",Spreadsheet!CI219)</f>
      </c>
      <c r="CJ13" s="176">
        <f>IF(Spreadsheet!CJ219=0,"",Spreadsheet!CJ219)</f>
      </c>
      <c r="CK13" s="176">
        <f>IF(Spreadsheet!CK219=0,"",Spreadsheet!CK219)</f>
      </c>
      <c r="CL13" s="176">
        <f>IF(Spreadsheet!CL219=0,"",Spreadsheet!CL219)</f>
      </c>
      <c r="CM13" s="176">
        <f>IF(Spreadsheet!CM219=0,"",Spreadsheet!CM219)</f>
      </c>
      <c r="CN13" s="176">
        <f>IF(Spreadsheet!CN219=0,"",Spreadsheet!CN219)</f>
      </c>
      <c r="CO13" s="176">
        <f>IF(Spreadsheet!CO219=0,"",Spreadsheet!CO219)</f>
      </c>
      <c r="CU13" s="126"/>
    </row>
    <row r="14" spans="1:99" s="128" customFormat="1" ht="15">
      <c r="A14" s="411"/>
      <c r="B14" s="172" t="s">
        <v>149</v>
      </c>
      <c r="C14" s="177">
        <f>IF(Spreadsheet!J220=0,"",Spreadsheet!J220)</f>
      </c>
      <c r="D14" s="177">
        <f>IF(Spreadsheet!B220=0,"",Spreadsheet!B220)</f>
      </c>
      <c r="E14" s="177">
        <f>IF(Spreadsheet!C220=0,"",Spreadsheet!C220)</f>
      </c>
      <c r="F14" s="177">
        <f>IF(Spreadsheet!D220=0,"",Spreadsheet!D220)</f>
      </c>
      <c r="G14" s="177">
        <f>IF(Spreadsheet!E220=0,"",Spreadsheet!E220)</f>
      </c>
      <c r="H14" s="177">
        <f>IF(Spreadsheet!F220=0,"",Spreadsheet!F220)</f>
      </c>
      <c r="I14" s="177">
        <f>IF(Spreadsheet!G220=0,"",Spreadsheet!G220)</f>
      </c>
      <c r="J14" s="173">
        <f>IF(Spreadsheet!H220=0,"",Spreadsheet!H220)</f>
      </c>
      <c r="K14" s="173">
        <f>IF(Spreadsheet!I220=0,"",Spreadsheet!I220)</f>
      </c>
      <c r="L14" s="173">
        <f>IF(Spreadsheet!K220=0,"",Spreadsheet!K220)</f>
      </c>
      <c r="M14" s="173">
        <f>IF(Spreadsheet!L220=0,"",Spreadsheet!L220)</f>
      </c>
      <c r="N14" s="173">
        <f>IF(Spreadsheet!M220=0,"",Spreadsheet!M220)</f>
      </c>
      <c r="O14" s="173">
        <f>IF(Spreadsheet!N220=0,"",Spreadsheet!N220)</f>
      </c>
      <c r="P14" s="173">
        <f>IF(Spreadsheet!O220=0,"",Spreadsheet!O220)</f>
      </c>
      <c r="Q14" s="173">
        <f>IF(Spreadsheet!P220=0,"",Spreadsheet!P220)</f>
      </c>
      <c r="R14" s="173">
        <f>IF(Spreadsheet!Q220=0,"",Spreadsheet!Q220)</f>
      </c>
      <c r="S14" s="173">
        <f>IF(Spreadsheet!S220=0,"",Spreadsheet!S220)</f>
      </c>
      <c r="T14" s="173">
        <f>IF(Spreadsheet!T220=0,"",Spreadsheet!T220)</f>
      </c>
      <c r="U14" s="173">
        <f>IF(Spreadsheet!U220=0,"",Spreadsheet!U220)</f>
      </c>
      <c r="V14" s="173">
        <f>IF(Spreadsheet!V220=0,"",Spreadsheet!V220)</f>
      </c>
      <c r="W14" s="173">
        <f>IF(Spreadsheet!W220=0,"",Spreadsheet!W220)</f>
      </c>
      <c r="X14" s="173">
        <f>IF(Spreadsheet!X220=0,"",Spreadsheet!X220)</f>
      </c>
      <c r="Y14" s="173">
        <f>IF(Spreadsheet!Y220=0,"",Spreadsheet!Y220)</f>
      </c>
      <c r="Z14" s="173">
        <f>IF(Spreadsheet!Z220=0,"",Spreadsheet!Z220)</f>
      </c>
      <c r="AA14" s="173">
        <f>IF(Spreadsheet!AA220=0,"",Spreadsheet!AA220)</f>
      </c>
      <c r="AB14" s="173">
        <f>IF(Spreadsheet!AB220=0,"",Spreadsheet!AB220)</f>
      </c>
      <c r="AC14" s="173">
        <f>IF(Spreadsheet!AC220=0,"",Spreadsheet!AC220)</f>
      </c>
      <c r="AD14" s="173">
        <f>IF(Spreadsheet!AD220=0,"",Spreadsheet!AD220)</f>
      </c>
      <c r="AE14" s="173">
        <f>IF(Spreadsheet!AE220=0,"",Spreadsheet!AE220)</f>
      </c>
      <c r="AF14" s="173">
        <f>IF(Spreadsheet!AF220=0,"",Spreadsheet!AF220)</f>
      </c>
      <c r="AG14" s="173">
        <f>IF(Spreadsheet!AG220=0,"",Spreadsheet!AG220)</f>
      </c>
      <c r="AH14" s="173">
        <f>IF(Spreadsheet!AH220=0,"",Spreadsheet!AH220)</f>
      </c>
      <c r="AI14" s="173">
        <f>IF(Spreadsheet!AI220=0,"",Spreadsheet!AI220)</f>
      </c>
      <c r="AJ14" s="173">
        <f>IF(Spreadsheet!AJ220=0,"",Spreadsheet!AJ220)</f>
      </c>
      <c r="AK14" s="173">
        <f>IF(Spreadsheet!AK220=0,"",Spreadsheet!AK220)</f>
      </c>
      <c r="AL14" s="173">
        <f>IF(Spreadsheet!AL220=0,"",Spreadsheet!AL220)</f>
      </c>
      <c r="AM14" s="173">
        <f>IF(Spreadsheet!AM220=0,"",Spreadsheet!AM220)</f>
      </c>
      <c r="AN14" s="173">
        <f>IF(Spreadsheet!AN220=0,"",Spreadsheet!AN220)</f>
      </c>
      <c r="AO14" s="173">
        <f>IF(Spreadsheet!AO220=0,"",Spreadsheet!AO220)</f>
      </c>
      <c r="AP14" s="173">
        <f>IF(Spreadsheet!AP220=0,"",Spreadsheet!AP220)</f>
      </c>
      <c r="AQ14" s="173">
        <f>IF(Spreadsheet!AQ220=0,"",Spreadsheet!AQ220)</f>
      </c>
      <c r="AR14" s="173">
        <f>IF(Spreadsheet!AR220=0,"",Spreadsheet!AR220)</f>
      </c>
      <c r="AS14" s="173">
        <f>IF(Spreadsheet!AS220=0,"",Spreadsheet!AS220)</f>
      </c>
      <c r="AT14" s="173">
        <f>IF(Spreadsheet!AT220=0,"",Spreadsheet!AT220)</f>
      </c>
      <c r="AU14" s="173">
        <f>IF(Spreadsheet!AU220=0,"",Spreadsheet!AU220)</f>
      </c>
      <c r="AV14" s="173">
        <f>IF(Spreadsheet!AV220=0,"",Spreadsheet!AV220)</f>
      </c>
      <c r="AW14" s="173">
        <f>IF(Spreadsheet!AW220=0,"",Spreadsheet!AW220)</f>
      </c>
      <c r="AX14" s="173">
        <f>IF(Spreadsheet!AX220=0,"",Spreadsheet!AX220)</f>
      </c>
      <c r="AY14" s="173">
        <f>IF(Spreadsheet!AY220=0,"",Spreadsheet!AY220)</f>
      </c>
      <c r="AZ14" s="173">
        <f>IF(Spreadsheet!AZ220=0,"",Spreadsheet!AZ220)</f>
      </c>
      <c r="BA14" s="173">
        <f>IF(Spreadsheet!BA220=0,"",Spreadsheet!BA220)</f>
      </c>
      <c r="BB14" s="173">
        <f>IF(Spreadsheet!BB220=0,"",Spreadsheet!BB220)</f>
      </c>
      <c r="BC14" s="173">
        <f>IF(Spreadsheet!BC220=0,"",Spreadsheet!BC220)</f>
      </c>
      <c r="BD14" s="173">
        <f>IF(Spreadsheet!BD220=0,"",Spreadsheet!BD220)</f>
      </c>
      <c r="BE14" s="173">
        <f>IF(Spreadsheet!BE220=0,"",Spreadsheet!BE220)</f>
      </c>
      <c r="BF14" s="173">
        <f>IF(Spreadsheet!BF220=0,"",Spreadsheet!BF220)</f>
      </c>
      <c r="BG14" s="173">
        <f>IF(Spreadsheet!BG220=0,"",Spreadsheet!BG220)</f>
      </c>
      <c r="BH14" s="173">
        <f>IF(Spreadsheet!BH220=0,"",Spreadsheet!BH220)</f>
      </c>
      <c r="BI14" s="173">
        <f>IF(Spreadsheet!BI220=0,"",Spreadsheet!BI220)</f>
      </c>
      <c r="BJ14" s="173">
        <f>IF(Spreadsheet!BJ220=0,"",Spreadsheet!BJ220)</f>
      </c>
      <c r="BK14" s="173">
        <f>IF(Spreadsheet!BK220=0,"",Spreadsheet!BK220)</f>
      </c>
      <c r="BL14" s="173">
        <f>IF(Spreadsheet!BL220=0,"",Spreadsheet!BL220)</f>
      </c>
      <c r="BM14" s="173">
        <f>IF(Spreadsheet!BM220=0,"",Spreadsheet!BM220)</f>
      </c>
      <c r="BN14" s="173">
        <f>IF(Spreadsheet!BN220=0,"",Spreadsheet!BN220)</f>
      </c>
      <c r="BO14" s="173">
        <f>IF(Spreadsheet!BO220=0,"",Spreadsheet!BO220)</f>
      </c>
      <c r="BP14" s="173">
        <f>IF(Spreadsheet!BP220=0,"",Spreadsheet!BP220)</f>
      </c>
      <c r="BQ14" s="173">
        <f>IF(Spreadsheet!BQ220=0,"",Spreadsheet!BQ220)</f>
      </c>
      <c r="BR14" s="173">
        <f>IF(Spreadsheet!BR220=0,"",Spreadsheet!BR220)</f>
      </c>
      <c r="BS14" s="173">
        <f>IF(Spreadsheet!BS220=0,"",Spreadsheet!BS220)</f>
      </c>
      <c r="BT14" s="173">
        <f>IF(Spreadsheet!BT220=0,"",Spreadsheet!BT220)</f>
      </c>
      <c r="BU14" s="173">
        <f>IF(Spreadsheet!BU220=0,"",Spreadsheet!BU220)</f>
      </c>
      <c r="BV14" s="173">
        <f>IF(Spreadsheet!BV220=0,"",Spreadsheet!BV220)</f>
      </c>
      <c r="BW14" s="173">
        <f>IF(Spreadsheet!BW220=0,"",Spreadsheet!BW220)</f>
      </c>
      <c r="BX14" s="173">
        <f>IF(Spreadsheet!BX220=0,"",Spreadsheet!BX220)</f>
      </c>
      <c r="BY14" s="173">
        <f>IF(Spreadsheet!BY220=0,"",Spreadsheet!BY220)</f>
      </c>
      <c r="BZ14" s="173">
        <f>IF(Spreadsheet!BZ220=0,"",Spreadsheet!BZ220)</f>
      </c>
      <c r="CA14" s="173">
        <f>IF(Spreadsheet!CA220=0,"",Spreadsheet!CA220)</f>
      </c>
      <c r="CB14" s="173">
        <f>IF(Spreadsheet!CB220=0,"",Spreadsheet!CB220)</f>
      </c>
      <c r="CC14" s="173">
        <f>IF(Spreadsheet!CC220=0,"",Spreadsheet!CC220)</f>
      </c>
      <c r="CD14" s="173">
        <f>IF(Spreadsheet!CD220=0,"",Spreadsheet!CD220)</f>
      </c>
      <c r="CE14" s="173">
        <f>IF(Spreadsheet!CE220=0,"",Spreadsheet!CE220)</f>
      </c>
      <c r="CF14" s="173">
        <f>IF(Spreadsheet!CF220=0,"",Spreadsheet!CF220)</f>
      </c>
      <c r="CG14" s="173">
        <f>IF(Spreadsheet!CG220=0,"",Spreadsheet!CG220)</f>
      </c>
      <c r="CH14" s="173">
        <f>IF(Spreadsheet!CH220=0,"",Spreadsheet!CH220)</f>
      </c>
      <c r="CI14" s="173">
        <f>IF(Spreadsheet!CI220=0,"",Spreadsheet!CI220)</f>
      </c>
      <c r="CJ14" s="173">
        <f>IF(Spreadsheet!CJ220=0,"",Spreadsheet!CJ220)</f>
      </c>
      <c r="CK14" s="173">
        <f>IF(Spreadsheet!CK220=0,"",Spreadsheet!CK220)</f>
      </c>
      <c r="CL14" s="173">
        <f>IF(Spreadsheet!CL220=0,"",Spreadsheet!CL220)</f>
      </c>
      <c r="CM14" s="173">
        <f>IF(Spreadsheet!CM220=0,"",Spreadsheet!CM220)</f>
      </c>
      <c r="CN14" s="173">
        <f>IF(Spreadsheet!CN220=0,"",Spreadsheet!CN220)</f>
      </c>
      <c r="CO14" s="173">
        <f>IF(Spreadsheet!CO220=0,"",Spreadsheet!CO220)</f>
      </c>
      <c r="CU14" s="129"/>
    </row>
    <row r="15" spans="1:99" s="2" customFormat="1" ht="15">
      <c r="A15" s="411"/>
      <c r="B15" s="174" t="s">
        <v>150</v>
      </c>
      <c r="C15" s="175">
        <f>IF(Spreadsheet!J221=0,"",Spreadsheet!J221)</f>
      </c>
      <c r="D15" s="175">
        <f>IF(Spreadsheet!B221=0,"",Spreadsheet!B221)</f>
      </c>
      <c r="E15" s="175">
        <f>IF(Spreadsheet!C221=0,"",Spreadsheet!C221)</f>
      </c>
      <c r="F15" s="175">
        <f>IF(Spreadsheet!D221=0,"",Spreadsheet!D221)</f>
      </c>
      <c r="G15" s="175">
        <f>IF(Spreadsheet!E221=0,"",Spreadsheet!E221)</f>
      </c>
      <c r="H15" s="175">
        <f>IF(Spreadsheet!F221=0,"",Spreadsheet!F221)</f>
      </c>
      <c r="I15" s="175">
        <f>IF(Spreadsheet!G221=0,"",Spreadsheet!G221)</f>
      </c>
      <c r="J15" s="176">
        <f>IF(Spreadsheet!H221=0,"",Spreadsheet!H221)</f>
      </c>
      <c r="K15" s="176">
        <f>IF(Spreadsheet!I221=0,"",Spreadsheet!I221)</f>
      </c>
      <c r="L15" s="176">
        <f>IF(Spreadsheet!K221=0,"",Spreadsheet!K221)</f>
      </c>
      <c r="M15" s="176">
        <f>IF(Spreadsheet!L221=0,"",Spreadsheet!L221)</f>
      </c>
      <c r="N15" s="176">
        <f>IF(Spreadsheet!M221=0,"",Spreadsheet!M221)</f>
      </c>
      <c r="O15" s="176">
        <f>IF(Spreadsheet!N221=0,"",Spreadsheet!N221)</f>
      </c>
      <c r="P15" s="176">
        <f>IF(Spreadsheet!O221=0,"",Spreadsheet!O221)</f>
      </c>
      <c r="Q15" s="176">
        <f>IF(Spreadsheet!P221=0,"",Spreadsheet!P221)</f>
      </c>
      <c r="R15" s="176">
        <f>IF(Spreadsheet!Q221=0,"",Spreadsheet!Q221)</f>
      </c>
      <c r="S15" s="176">
        <f>IF(Spreadsheet!S221=0,"",Spreadsheet!S221)</f>
      </c>
      <c r="T15" s="176">
        <f>IF(Spreadsheet!T221=0,"",Spreadsheet!T221)</f>
      </c>
      <c r="U15" s="176">
        <f>IF(Spreadsheet!U221=0,"",Spreadsheet!U221)</f>
      </c>
      <c r="V15" s="176">
        <f>IF(Spreadsheet!V221=0,"",Spreadsheet!V221)</f>
      </c>
      <c r="W15" s="176">
        <f>IF(Spreadsheet!W221=0,"",Spreadsheet!W221)</f>
      </c>
      <c r="X15" s="176">
        <f>IF(Spreadsheet!X221=0,"",Spreadsheet!X221)</f>
      </c>
      <c r="Y15" s="176">
        <f>IF(Spreadsheet!Y221=0,"",Spreadsheet!Y221)</f>
      </c>
      <c r="Z15" s="176">
        <f>IF(Spreadsheet!Z221=0,"",Spreadsheet!Z221)</f>
      </c>
      <c r="AA15" s="176">
        <f>IF(Spreadsheet!AA221=0,"",Spreadsheet!AA221)</f>
      </c>
      <c r="AB15" s="176">
        <f>IF(Spreadsheet!AB221=0,"",Spreadsheet!AB221)</f>
      </c>
      <c r="AC15" s="176">
        <f>IF(Spreadsheet!AC221=0,"",Spreadsheet!AC221)</f>
      </c>
      <c r="AD15" s="176">
        <f>IF(Spreadsheet!AD221=0,"",Spreadsheet!AD221)</f>
      </c>
      <c r="AE15" s="176">
        <f>IF(Spreadsheet!AE221=0,"",Spreadsheet!AE221)</f>
      </c>
      <c r="AF15" s="176">
        <f>IF(Spreadsheet!AF221=0,"",Spreadsheet!AF221)</f>
      </c>
      <c r="AG15" s="176">
        <f>IF(Spreadsheet!AG221=0,"",Spreadsheet!AG221)</f>
      </c>
      <c r="AH15" s="176">
        <f>IF(Spreadsheet!AH221=0,"",Spreadsheet!AH221)</f>
      </c>
      <c r="AI15" s="176">
        <f>IF(Spreadsheet!AI221=0,"",Spreadsheet!AI221)</f>
      </c>
      <c r="AJ15" s="176">
        <f>IF(Spreadsheet!AJ221=0,"",Spreadsheet!AJ221)</f>
      </c>
      <c r="AK15" s="176">
        <f>IF(Spreadsheet!AK221=0,"",Spreadsheet!AK221)</f>
      </c>
      <c r="AL15" s="176">
        <f>IF(Spreadsheet!AL221=0,"",Spreadsheet!AL221)</f>
      </c>
      <c r="AM15" s="176">
        <f>IF(Spreadsheet!AM221=0,"",Spreadsheet!AM221)</f>
      </c>
      <c r="AN15" s="176">
        <f>IF(Spreadsheet!AN221=0,"",Spreadsheet!AN221)</f>
      </c>
      <c r="AO15" s="176">
        <f>IF(Spreadsheet!AO221=0,"",Spreadsheet!AO221)</f>
      </c>
      <c r="AP15" s="176">
        <f>IF(Spreadsheet!AP221=0,"",Spreadsheet!AP221)</f>
      </c>
      <c r="AQ15" s="176">
        <f>IF(Spreadsheet!AQ221=0,"",Spreadsheet!AQ221)</f>
      </c>
      <c r="AR15" s="176">
        <f>IF(Spreadsheet!AR221=0,"",Spreadsheet!AR221)</f>
      </c>
      <c r="AS15" s="176">
        <f>IF(Spreadsheet!AS221=0,"",Spreadsheet!AS221)</f>
      </c>
      <c r="AT15" s="176">
        <f>IF(Spreadsheet!AT221=0,"",Spreadsheet!AT221)</f>
      </c>
      <c r="AU15" s="176">
        <f>IF(Spreadsheet!AU221=0,"",Spreadsheet!AU221)</f>
      </c>
      <c r="AV15" s="176">
        <f>IF(Spreadsheet!AV221=0,"",Spreadsheet!AV221)</f>
      </c>
      <c r="AW15" s="176">
        <f>IF(Spreadsheet!AW221=0,"",Spreadsheet!AW221)</f>
      </c>
      <c r="AX15" s="176">
        <f>IF(Spreadsheet!AX221=0,"",Spreadsheet!AX221)</f>
      </c>
      <c r="AY15" s="176">
        <f>IF(Spreadsheet!AY221=0,"",Spreadsheet!AY221)</f>
      </c>
      <c r="AZ15" s="176">
        <f>IF(Spreadsheet!AZ221=0,"",Spreadsheet!AZ221)</f>
      </c>
      <c r="BA15" s="176">
        <f>IF(Spreadsheet!BA221=0,"",Spreadsheet!BA221)</f>
      </c>
      <c r="BB15" s="176">
        <f>IF(Spreadsheet!BB221=0,"",Spreadsheet!BB221)</f>
      </c>
      <c r="BC15" s="176">
        <f>IF(Spreadsheet!BC221=0,"",Spreadsheet!BC221)</f>
      </c>
      <c r="BD15" s="176">
        <f>IF(Spreadsheet!BD221=0,"",Spreadsheet!BD221)</f>
      </c>
      <c r="BE15" s="176">
        <f>IF(Spreadsheet!BE221=0,"",Spreadsheet!BE221)</f>
      </c>
      <c r="BF15" s="176">
        <f>IF(Spreadsheet!BF221=0,"",Spreadsheet!BF221)</f>
      </c>
      <c r="BG15" s="176">
        <f>IF(Spreadsheet!BG221=0,"",Spreadsheet!BG221)</f>
      </c>
      <c r="BH15" s="176">
        <f>IF(Spreadsheet!BH221=0,"",Spreadsheet!BH221)</f>
      </c>
      <c r="BI15" s="176">
        <f>IF(Spreadsheet!BI221=0,"",Spreadsheet!BI221)</f>
      </c>
      <c r="BJ15" s="176">
        <f>IF(Spreadsheet!BJ221=0,"",Spreadsheet!BJ221)</f>
      </c>
      <c r="BK15" s="176">
        <f>IF(Spreadsheet!BK221=0,"",Spreadsheet!BK221)</f>
      </c>
      <c r="BL15" s="176">
        <f>IF(Spreadsheet!BL221=0,"",Spreadsheet!BL221)</f>
      </c>
      <c r="BM15" s="176">
        <f>IF(Spreadsheet!BM221=0,"",Spreadsheet!BM221)</f>
      </c>
      <c r="BN15" s="176">
        <f>IF(Spreadsheet!BN221=0,"",Spreadsheet!BN221)</f>
      </c>
      <c r="BO15" s="176">
        <f>IF(Spreadsheet!BO221=0,"",Spreadsheet!BO221)</f>
      </c>
      <c r="BP15" s="176">
        <f>IF(Spreadsheet!BP221=0,"",Spreadsheet!BP221)</f>
      </c>
      <c r="BQ15" s="176">
        <f>IF(Spreadsheet!BQ221=0,"",Spreadsheet!BQ221)</f>
      </c>
      <c r="BR15" s="176">
        <f>IF(Spreadsheet!BR221=0,"",Spreadsheet!BR221)</f>
      </c>
      <c r="BS15" s="176">
        <f>IF(Spreadsheet!BS221=0,"",Spreadsheet!BS221)</f>
      </c>
      <c r="BT15" s="176">
        <f>IF(Spreadsheet!BT221=0,"",Spreadsheet!BT221)</f>
      </c>
      <c r="BU15" s="176">
        <f>IF(Spreadsheet!BU221=0,"",Spreadsheet!BU221)</f>
      </c>
      <c r="BV15" s="176">
        <f>IF(Spreadsheet!BV221=0,"",Spreadsheet!BV221)</f>
      </c>
      <c r="BW15" s="176">
        <f>IF(Spreadsheet!BW221=0,"",Spreadsheet!BW221)</f>
      </c>
      <c r="BX15" s="176">
        <f>IF(Spreadsheet!BX221=0,"",Spreadsheet!BX221)</f>
      </c>
      <c r="BY15" s="176">
        <f>IF(Spreadsheet!BY221=0,"",Spreadsheet!BY221)</f>
      </c>
      <c r="BZ15" s="176">
        <f>IF(Spreadsheet!BZ221=0,"",Spreadsheet!BZ221)</f>
      </c>
      <c r="CA15" s="176">
        <f>IF(Spreadsheet!CA221=0,"",Spreadsheet!CA221)</f>
      </c>
      <c r="CB15" s="176">
        <f>IF(Spreadsheet!CB221=0,"",Spreadsheet!CB221)</f>
      </c>
      <c r="CC15" s="176">
        <f>IF(Spreadsheet!CC221=0,"",Spreadsheet!CC221)</f>
      </c>
      <c r="CD15" s="176">
        <f>IF(Spreadsheet!CD221=0,"",Spreadsheet!CD221)</f>
      </c>
      <c r="CE15" s="176">
        <f>IF(Spreadsheet!CE221=0,"",Spreadsheet!CE221)</f>
      </c>
      <c r="CF15" s="176">
        <f>IF(Spreadsheet!CF221=0,"",Spreadsheet!CF221)</f>
      </c>
      <c r="CG15" s="176">
        <f>IF(Spreadsheet!CG221=0,"",Spreadsheet!CG221)</f>
      </c>
      <c r="CH15" s="176">
        <f>IF(Spreadsheet!CH221=0,"",Spreadsheet!CH221)</f>
      </c>
      <c r="CI15" s="176">
        <f>IF(Spreadsheet!CI221=0,"",Spreadsheet!CI221)</f>
      </c>
      <c r="CJ15" s="176">
        <f>IF(Spreadsheet!CJ221=0,"",Spreadsheet!CJ221)</f>
      </c>
      <c r="CK15" s="176">
        <f>IF(Spreadsheet!CK221=0,"",Spreadsheet!CK221)</f>
      </c>
      <c r="CL15" s="176">
        <f>IF(Spreadsheet!CL221=0,"",Spreadsheet!CL221)</f>
      </c>
      <c r="CM15" s="176">
        <f>IF(Spreadsheet!CM221=0,"",Spreadsheet!CM221)</f>
      </c>
      <c r="CN15" s="176">
        <f>IF(Spreadsheet!CN221=0,"",Spreadsheet!CN221)</f>
      </c>
      <c r="CO15" s="176">
        <f>IF(Spreadsheet!CO221=0,"",Spreadsheet!CO221)</f>
      </c>
      <c r="CU15" s="126"/>
    </row>
    <row r="16" spans="1:99" s="128" customFormat="1" ht="15">
      <c r="A16" s="411"/>
      <c r="B16" s="172" t="s">
        <v>151</v>
      </c>
      <c r="C16" s="177">
        <f>IF(Spreadsheet!J222=0,"",Spreadsheet!J222)</f>
      </c>
      <c r="D16" s="177">
        <f>IF(Spreadsheet!B222=0,"",Spreadsheet!B222)</f>
      </c>
      <c r="E16" s="177">
        <f>IF(Spreadsheet!C222=0,"",Spreadsheet!C222)</f>
      </c>
      <c r="F16" s="177">
        <f>IF(Spreadsheet!D222=0,"",Spreadsheet!D222)</f>
      </c>
      <c r="G16" s="177">
        <f>IF(Spreadsheet!E222=0,"",Spreadsheet!E222)</f>
      </c>
      <c r="H16" s="177">
        <f>IF(Spreadsheet!F222=0,"",Spreadsheet!F222)</f>
      </c>
      <c r="I16" s="177">
        <f>IF(Spreadsheet!G222=0,"",Spreadsheet!G222)</f>
      </c>
      <c r="J16" s="173">
        <f>IF(Spreadsheet!H222=0,"",Spreadsheet!H222)</f>
      </c>
      <c r="K16" s="173">
        <f>IF(Spreadsheet!I222=0,"",Spreadsheet!I222)</f>
      </c>
      <c r="L16" s="173">
        <f>IF(Spreadsheet!K222=0,"",Spreadsheet!K222)</f>
      </c>
      <c r="M16" s="173">
        <f>IF(Spreadsheet!L222=0,"",Spreadsheet!L222)</f>
      </c>
      <c r="N16" s="173">
        <f>IF(Spreadsheet!M222=0,"",Spreadsheet!M222)</f>
      </c>
      <c r="O16" s="173">
        <f>IF(Spreadsheet!N222=0,"",Spreadsheet!N222)</f>
      </c>
      <c r="P16" s="173">
        <f>IF(Spreadsheet!O222=0,"",Spreadsheet!O222)</f>
      </c>
      <c r="Q16" s="173">
        <f>IF(Spreadsheet!P222=0,"",Spreadsheet!P222)</f>
      </c>
      <c r="R16" s="173">
        <f>IF(Spreadsheet!Q222=0,"",Spreadsheet!Q222)</f>
      </c>
      <c r="S16" s="173">
        <f>IF(Spreadsheet!S222=0,"",Spreadsheet!S222)</f>
      </c>
      <c r="T16" s="173">
        <f>IF(Spreadsheet!T222=0,"",Spreadsheet!T222)</f>
      </c>
      <c r="U16" s="173">
        <f>IF(Spreadsheet!U222=0,"",Spreadsheet!U222)</f>
      </c>
      <c r="V16" s="173">
        <f>IF(Spreadsheet!V222=0,"",Spreadsheet!V222)</f>
      </c>
      <c r="W16" s="173">
        <f>IF(Spreadsheet!W222=0,"",Spreadsheet!W222)</f>
      </c>
      <c r="X16" s="173">
        <f>IF(Spreadsheet!X222=0,"",Spreadsheet!X222)</f>
      </c>
      <c r="Y16" s="173">
        <f>IF(Spreadsheet!Y222=0,"",Spreadsheet!Y222)</f>
      </c>
      <c r="Z16" s="173">
        <f>IF(Spreadsheet!Z222=0,"",Spreadsheet!Z222)</f>
      </c>
      <c r="AA16" s="173">
        <f>IF(Spreadsheet!AA222=0,"",Spreadsheet!AA222)</f>
      </c>
      <c r="AB16" s="173">
        <f>IF(Spreadsheet!AB222=0,"",Spreadsheet!AB222)</f>
      </c>
      <c r="AC16" s="173">
        <f>IF(Spreadsheet!AC222=0,"",Spreadsheet!AC222)</f>
      </c>
      <c r="AD16" s="173">
        <f>IF(Spreadsheet!AD222=0,"",Spreadsheet!AD222)</f>
      </c>
      <c r="AE16" s="173">
        <f>IF(Spreadsheet!AE222=0,"",Spreadsheet!AE222)</f>
      </c>
      <c r="AF16" s="173">
        <f>IF(Spreadsheet!AF222=0,"",Spreadsheet!AF222)</f>
      </c>
      <c r="AG16" s="173">
        <f>IF(Spreadsheet!AG222=0,"",Spreadsheet!AG222)</f>
      </c>
      <c r="AH16" s="173">
        <f>IF(Spreadsheet!AH222=0,"",Spreadsheet!AH222)</f>
      </c>
      <c r="AI16" s="173">
        <f>IF(Spreadsheet!AI222=0,"",Spreadsheet!AI222)</f>
      </c>
      <c r="AJ16" s="173">
        <f>IF(Spreadsheet!AJ222=0,"",Spreadsheet!AJ222)</f>
      </c>
      <c r="AK16" s="173">
        <f>IF(Spreadsheet!AK222=0,"",Spreadsheet!AK222)</f>
      </c>
      <c r="AL16" s="173">
        <f>IF(Spreadsheet!AL222=0,"",Spreadsheet!AL222)</f>
      </c>
      <c r="AM16" s="173">
        <f>IF(Spreadsheet!AM222=0,"",Spreadsheet!AM222)</f>
      </c>
      <c r="AN16" s="173">
        <f>IF(Spreadsheet!AN222=0,"",Spreadsheet!AN222)</f>
      </c>
      <c r="AO16" s="173">
        <f>IF(Spreadsheet!AO222=0,"",Spreadsheet!AO222)</f>
      </c>
      <c r="AP16" s="173">
        <f>IF(Spreadsheet!AP222=0,"",Spreadsheet!AP222)</f>
      </c>
      <c r="AQ16" s="173">
        <f>IF(Spreadsheet!AQ222=0,"",Spreadsheet!AQ222)</f>
      </c>
      <c r="AR16" s="173">
        <f>IF(Spreadsheet!AR222=0,"",Spreadsheet!AR222)</f>
      </c>
      <c r="AS16" s="173">
        <f>IF(Spreadsheet!AS222=0,"",Spreadsheet!AS222)</f>
      </c>
      <c r="AT16" s="173">
        <f>IF(Spreadsheet!AT222=0,"",Spreadsheet!AT222)</f>
      </c>
      <c r="AU16" s="173">
        <f>IF(Spreadsheet!AU222=0,"",Spreadsheet!AU222)</f>
      </c>
      <c r="AV16" s="173">
        <f>IF(Spreadsheet!AV222=0,"",Spreadsheet!AV222)</f>
      </c>
      <c r="AW16" s="173">
        <f>IF(Spreadsheet!AW222=0,"",Spreadsheet!AW222)</f>
      </c>
      <c r="AX16" s="173">
        <f>IF(Spreadsheet!AX222=0,"",Spreadsheet!AX222)</f>
      </c>
      <c r="AY16" s="173">
        <f>IF(Spreadsheet!AY222=0,"",Spreadsheet!AY222)</f>
      </c>
      <c r="AZ16" s="173">
        <f>IF(Spreadsheet!AZ222=0,"",Spreadsheet!AZ222)</f>
      </c>
      <c r="BA16" s="173">
        <f>IF(Spreadsheet!BA222=0,"",Spreadsheet!BA222)</f>
      </c>
      <c r="BB16" s="173">
        <f>IF(Spreadsheet!BB222=0,"",Spreadsheet!BB222)</f>
      </c>
      <c r="BC16" s="173">
        <f>IF(Spreadsheet!BC222=0,"",Spreadsheet!BC222)</f>
      </c>
      <c r="BD16" s="173">
        <f>IF(Spreadsheet!BD222=0,"",Spreadsheet!BD222)</f>
      </c>
      <c r="BE16" s="173">
        <f>IF(Spreadsheet!BE222=0,"",Spreadsheet!BE222)</f>
      </c>
      <c r="BF16" s="173">
        <f>IF(Spreadsheet!BF222=0,"",Spreadsheet!BF222)</f>
      </c>
      <c r="BG16" s="173">
        <f>IF(Spreadsheet!BG222=0,"",Spreadsheet!BG222)</f>
      </c>
      <c r="BH16" s="173">
        <f>IF(Spreadsheet!BH222=0,"",Spreadsheet!BH222)</f>
      </c>
      <c r="BI16" s="173">
        <f>IF(Spreadsheet!BI222=0,"",Spreadsheet!BI222)</f>
      </c>
      <c r="BJ16" s="173">
        <f>IF(Spreadsheet!BJ222=0,"",Spreadsheet!BJ222)</f>
      </c>
      <c r="BK16" s="173">
        <f>IF(Spreadsheet!BK222=0,"",Spreadsheet!BK222)</f>
      </c>
      <c r="BL16" s="173">
        <f>IF(Spreadsheet!BL222=0,"",Spreadsheet!BL222)</f>
      </c>
      <c r="BM16" s="173">
        <f>IF(Spreadsheet!BM222=0,"",Spreadsheet!BM222)</f>
      </c>
      <c r="BN16" s="173">
        <f>IF(Spreadsheet!BN222=0,"",Spreadsheet!BN222)</f>
      </c>
      <c r="BO16" s="173">
        <f>IF(Spreadsheet!BO222=0,"",Spreadsheet!BO222)</f>
      </c>
      <c r="BP16" s="173">
        <f>IF(Spreadsheet!BP222=0,"",Spreadsheet!BP222)</f>
      </c>
      <c r="BQ16" s="173">
        <f>IF(Spreadsheet!BQ222=0,"",Spreadsheet!BQ222)</f>
      </c>
      <c r="BR16" s="173">
        <f>IF(Spreadsheet!BR222=0,"",Spreadsheet!BR222)</f>
      </c>
      <c r="BS16" s="173">
        <f>IF(Spreadsheet!BS222=0,"",Spreadsheet!BS222)</f>
      </c>
      <c r="BT16" s="173">
        <f>IF(Spreadsheet!BT222=0,"",Spreadsheet!BT222)</f>
      </c>
      <c r="BU16" s="173">
        <f>IF(Spreadsheet!BU222=0,"",Spreadsheet!BU222)</f>
      </c>
      <c r="BV16" s="173">
        <f>IF(Spreadsheet!BV222=0,"",Spreadsheet!BV222)</f>
      </c>
      <c r="BW16" s="173">
        <f>IF(Spreadsheet!BW222=0,"",Spreadsheet!BW222)</f>
      </c>
      <c r="BX16" s="173">
        <f>IF(Spreadsheet!BX222=0,"",Spreadsheet!BX222)</f>
      </c>
      <c r="BY16" s="173">
        <f>IF(Spreadsheet!BY222=0,"",Spreadsheet!BY222)</f>
      </c>
      <c r="BZ16" s="173">
        <f>IF(Spreadsheet!BZ222=0,"",Spreadsheet!BZ222)</f>
      </c>
      <c r="CA16" s="173">
        <f>IF(Spreadsheet!CA222=0,"",Spreadsheet!CA222)</f>
      </c>
      <c r="CB16" s="173">
        <f>IF(Spreadsheet!CB222=0,"",Spreadsheet!CB222)</f>
      </c>
      <c r="CC16" s="173">
        <f>IF(Spreadsheet!CC222=0,"",Spreadsheet!CC222)</f>
      </c>
      <c r="CD16" s="173">
        <f>IF(Spreadsheet!CD222=0,"",Spreadsheet!CD222)</f>
      </c>
      <c r="CE16" s="173">
        <f>IF(Spreadsheet!CE222=0,"",Spreadsheet!CE222)</f>
      </c>
      <c r="CF16" s="173">
        <f>IF(Spreadsheet!CF222=0,"",Spreadsheet!CF222)</f>
      </c>
      <c r="CG16" s="173">
        <f>IF(Spreadsheet!CG222=0,"",Spreadsheet!CG222)</f>
      </c>
      <c r="CH16" s="173">
        <f>IF(Spreadsheet!CH222=0,"",Spreadsheet!CH222)</f>
      </c>
      <c r="CI16" s="173">
        <f>IF(Spreadsheet!CI222=0,"",Spreadsheet!CI222)</f>
      </c>
      <c r="CJ16" s="173">
        <f>IF(Spreadsheet!CJ222=0,"",Spreadsheet!CJ222)</f>
      </c>
      <c r="CK16" s="173">
        <f>IF(Spreadsheet!CK222=0,"",Spreadsheet!CK222)</f>
      </c>
      <c r="CL16" s="173">
        <f>IF(Spreadsheet!CL222=0,"",Spreadsheet!CL222)</f>
      </c>
      <c r="CM16" s="173">
        <f>IF(Spreadsheet!CM222=0,"",Spreadsheet!CM222)</f>
      </c>
      <c r="CN16" s="173">
        <f>IF(Spreadsheet!CN222=0,"",Spreadsheet!CN222)</f>
      </c>
      <c r="CO16" s="173">
        <f>IF(Spreadsheet!CO222=0,"",Spreadsheet!CO222)</f>
      </c>
      <c r="CU16" s="129"/>
    </row>
    <row r="17" spans="1:99" s="2" customFormat="1" ht="15">
      <c r="A17" s="411"/>
      <c r="B17" s="174" t="s">
        <v>152</v>
      </c>
      <c r="C17" s="175">
        <f>IF(Spreadsheet!J223=0,"",Spreadsheet!J223)</f>
      </c>
      <c r="D17" s="175">
        <f>IF(Spreadsheet!B223=0,"",Spreadsheet!B223)</f>
      </c>
      <c r="E17" s="175">
        <f>IF(Spreadsheet!C223=0,"",Spreadsheet!C223)</f>
      </c>
      <c r="F17" s="175">
        <f>IF(Spreadsheet!D223=0,"",Spreadsheet!D223)</f>
      </c>
      <c r="G17" s="175">
        <f>IF(Spreadsheet!E223=0,"",Spreadsheet!E223)</f>
      </c>
      <c r="H17" s="175">
        <f>IF(Spreadsheet!F223=0,"",Spreadsheet!F223)</f>
      </c>
      <c r="I17" s="175">
        <f>IF(Spreadsheet!G223=0,"",Spreadsheet!G223)</f>
      </c>
      <c r="J17" s="176">
        <f>IF(Spreadsheet!H223=0,"",Spreadsheet!H223)</f>
      </c>
      <c r="K17" s="176">
        <f>IF(Spreadsheet!I223=0,"",Spreadsheet!I223)</f>
      </c>
      <c r="L17" s="176">
        <f>IF(Spreadsheet!K223=0,"",Spreadsheet!K223)</f>
      </c>
      <c r="M17" s="176">
        <f>IF(Spreadsheet!L223=0,"",Spreadsheet!L223)</f>
      </c>
      <c r="N17" s="176">
        <f>IF(Spreadsheet!M223=0,"",Spreadsheet!M223)</f>
      </c>
      <c r="O17" s="176">
        <f>IF(Spreadsheet!N223=0,"",Spreadsheet!N223)</f>
      </c>
      <c r="P17" s="176">
        <f>IF(Spreadsheet!O223=0,"",Spreadsheet!O223)</f>
      </c>
      <c r="Q17" s="176">
        <f>IF(Spreadsheet!P223=0,"",Spreadsheet!P223)</f>
      </c>
      <c r="R17" s="176">
        <f>IF(Spreadsheet!Q223=0,"",Spreadsheet!Q223)</f>
      </c>
      <c r="S17" s="176">
        <f>IF(Spreadsheet!S223=0,"",Spreadsheet!S223)</f>
      </c>
      <c r="T17" s="176">
        <f>IF(Spreadsheet!T223=0,"",Spreadsheet!T223)</f>
      </c>
      <c r="U17" s="176">
        <f>IF(Spreadsheet!U223=0,"",Spreadsheet!U223)</f>
      </c>
      <c r="V17" s="176">
        <f>IF(Spreadsheet!V223=0,"",Spreadsheet!V223)</f>
      </c>
      <c r="W17" s="176">
        <f>IF(Spreadsheet!W223=0,"",Spreadsheet!W223)</f>
      </c>
      <c r="X17" s="176">
        <f>IF(Spreadsheet!X223=0,"",Spreadsheet!X223)</f>
      </c>
      <c r="Y17" s="176">
        <f>IF(Spreadsheet!Y223=0,"",Spreadsheet!Y223)</f>
      </c>
      <c r="Z17" s="176">
        <f>IF(Spreadsheet!Z223=0,"",Spreadsheet!Z223)</f>
      </c>
      <c r="AA17" s="176">
        <f>IF(Spreadsheet!AA223=0,"",Spreadsheet!AA223)</f>
      </c>
      <c r="AB17" s="176">
        <f>IF(Spreadsheet!AB223=0,"",Spreadsheet!AB223)</f>
      </c>
      <c r="AC17" s="176">
        <f>IF(Spreadsheet!AC223=0,"",Spreadsheet!AC223)</f>
      </c>
      <c r="AD17" s="176">
        <f>IF(Spreadsheet!AD223=0,"",Spreadsheet!AD223)</f>
      </c>
      <c r="AE17" s="176">
        <f>IF(Spreadsheet!AE223=0,"",Spreadsheet!AE223)</f>
      </c>
      <c r="AF17" s="176">
        <f>IF(Spreadsheet!AF223=0,"",Spreadsheet!AF223)</f>
      </c>
      <c r="AG17" s="176">
        <f>IF(Spreadsheet!AG223=0,"",Spreadsheet!AG223)</f>
      </c>
      <c r="AH17" s="176">
        <f>IF(Spreadsheet!AH223=0,"",Spreadsheet!AH223)</f>
      </c>
      <c r="AI17" s="176">
        <f>IF(Spreadsheet!AI223=0,"",Spreadsheet!AI223)</f>
      </c>
      <c r="AJ17" s="176">
        <f>IF(Spreadsheet!AJ223=0,"",Spreadsheet!AJ223)</f>
      </c>
      <c r="AK17" s="176">
        <f>IF(Spreadsheet!AK223=0,"",Spreadsheet!AK223)</f>
      </c>
      <c r="AL17" s="176">
        <f>IF(Spreadsheet!AL223=0,"",Spreadsheet!AL223)</f>
      </c>
      <c r="AM17" s="176">
        <f>IF(Spreadsheet!AM223=0,"",Spreadsheet!AM223)</f>
      </c>
      <c r="AN17" s="176">
        <f>IF(Spreadsheet!AN223=0,"",Spreadsheet!AN223)</f>
      </c>
      <c r="AO17" s="176">
        <f>IF(Spreadsheet!AO223=0,"",Spreadsheet!AO223)</f>
      </c>
      <c r="AP17" s="176">
        <f>IF(Spreadsheet!AP223=0,"",Spreadsheet!AP223)</f>
      </c>
      <c r="AQ17" s="176">
        <f>IF(Spreadsheet!AQ223=0,"",Spreadsheet!AQ223)</f>
      </c>
      <c r="AR17" s="176">
        <f>IF(Spreadsheet!AR223=0,"",Spreadsheet!AR223)</f>
      </c>
      <c r="AS17" s="176">
        <f>IF(Spreadsheet!AS223=0,"",Spreadsheet!AS223)</f>
      </c>
      <c r="AT17" s="176">
        <f>IF(Spreadsheet!AT223=0,"",Spreadsheet!AT223)</f>
      </c>
      <c r="AU17" s="176">
        <f>IF(Spreadsheet!AU223=0,"",Spreadsheet!AU223)</f>
      </c>
      <c r="AV17" s="176">
        <f>IF(Spreadsheet!AV223=0,"",Spreadsheet!AV223)</f>
      </c>
      <c r="AW17" s="176">
        <f>IF(Spreadsheet!AW223=0,"",Spreadsheet!AW223)</f>
      </c>
      <c r="AX17" s="176">
        <f>IF(Spreadsheet!AX223=0,"",Spreadsheet!AX223)</f>
      </c>
      <c r="AY17" s="176">
        <f>IF(Spreadsheet!AY223=0,"",Spreadsheet!AY223)</f>
      </c>
      <c r="AZ17" s="176">
        <f>IF(Spreadsheet!AZ223=0,"",Spreadsheet!AZ223)</f>
      </c>
      <c r="BA17" s="176">
        <f>IF(Spreadsheet!BA223=0,"",Spreadsheet!BA223)</f>
      </c>
      <c r="BB17" s="176">
        <f>IF(Spreadsheet!BB223=0,"",Spreadsheet!BB223)</f>
      </c>
      <c r="BC17" s="176">
        <f>IF(Spreadsheet!BC223=0,"",Spreadsheet!BC223)</f>
      </c>
      <c r="BD17" s="176">
        <f>IF(Spreadsheet!BD223=0,"",Spreadsheet!BD223)</f>
      </c>
      <c r="BE17" s="176">
        <f>IF(Spreadsheet!BE223=0,"",Spreadsheet!BE223)</f>
      </c>
      <c r="BF17" s="176">
        <f>IF(Spreadsheet!BF223=0,"",Spreadsheet!BF223)</f>
      </c>
      <c r="BG17" s="176">
        <f>IF(Spreadsheet!BG223=0,"",Spreadsheet!BG223)</f>
      </c>
      <c r="BH17" s="176">
        <f>IF(Spreadsheet!BH223=0,"",Spreadsheet!BH223)</f>
      </c>
      <c r="BI17" s="176">
        <f>IF(Spreadsheet!BI223=0,"",Spreadsheet!BI223)</f>
      </c>
      <c r="BJ17" s="176">
        <f>IF(Spreadsheet!BJ223=0,"",Spreadsheet!BJ223)</f>
      </c>
      <c r="BK17" s="176">
        <f>IF(Spreadsheet!BK223=0,"",Spreadsheet!BK223)</f>
      </c>
      <c r="BL17" s="176">
        <f>IF(Spreadsheet!BL223=0,"",Spreadsheet!BL223)</f>
      </c>
      <c r="BM17" s="176">
        <f>IF(Spreadsheet!BM223=0,"",Spreadsheet!BM223)</f>
      </c>
      <c r="BN17" s="176">
        <f>IF(Spreadsheet!BN223=0,"",Spreadsheet!BN223)</f>
      </c>
      <c r="BO17" s="176">
        <f>IF(Spreadsheet!BO223=0,"",Spreadsheet!BO223)</f>
      </c>
      <c r="BP17" s="176">
        <f>IF(Spreadsheet!BP223=0,"",Spreadsheet!BP223)</f>
      </c>
      <c r="BQ17" s="176">
        <f>IF(Spreadsheet!BQ223=0,"",Spreadsheet!BQ223)</f>
      </c>
      <c r="BR17" s="176">
        <f>IF(Spreadsheet!BR223=0,"",Spreadsheet!BR223)</f>
      </c>
      <c r="BS17" s="176">
        <f>IF(Spreadsheet!BS223=0,"",Spreadsheet!BS223)</f>
      </c>
      <c r="BT17" s="176">
        <f>IF(Spreadsheet!BT223=0,"",Spreadsheet!BT223)</f>
      </c>
      <c r="BU17" s="176">
        <f>IF(Spreadsheet!BU223=0,"",Spreadsheet!BU223)</f>
      </c>
      <c r="BV17" s="176">
        <f>IF(Spreadsheet!BV223=0,"",Spreadsheet!BV223)</f>
      </c>
      <c r="BW17" s="176">
        <f>IF(Spreadsheet!BW223=0,"",Spreadsheet!BW223)</f>
      </c>
      <c r="BX17" s="176">
        <f>IF(Spreadsheet!BX223=0,"",Spreadsheet!BX223)</f>
      </c>
      <c r="BY17" s="176">
        <f>IF(Spreadsheet!BY223=0,"",Spreadsheet!BY223)</f>
      </c>
      <c r="BZ17" s="176">
        <f>IF(Spreadsheet!BZ223=0,"",Spreadsheet!BZ223)</f>
      </c>
      <c r="CA17" s="176">
        <f>IF(Spreadsheet!CA223=0,"",Spreadsheet!CA223)</f>
      </c>
      <c r="CB17" s="176">
        <f>IF(Spreadsheet!CB223=0,"",Spreadsheet!CB223)</f>
      </c>
      <c r="CC17" s="176">
        <f>IF(Spreadsheet!CC223=0,"",Spreadsheet!CC223)</f>
      </c>
      <c r="CD17" s="176">
        <f>IF(Spreadsheet!CD223=0,"",Spreadsheet!CD223)</f>
      </c>
      <c r="CE17" s="176">
        <f>IF(Spreadsheet!CE223=0,"",Spreadsheet!CE223)</f>
      </c>
      <c r="CF17" s="176">
        <f>IF(Spreadsheet!CF223=0,"",Spreadsheet!CF223)</f>
      </c>
      <c r="CG17" s="176">
        <f>IF(Spreadsheet!CG223=0,"",Spreadsheet!CG223)</f>
      </c>
      <c r="CH17" s="176">
        <f>IF(Spreadsheet!CH223=0,"",Spreadsheet!CH223)</f>
      </c>
      <c r="CI17" s="176">
        <f>IF(Spreadsheet!CI223=0,"",Spreadsheet!CI223)</f>
      </c>
      <c r="CJ17" s="176">
        <f>IF(Spreadsheet!CJ223=0,"",Spreadsheet!CJ223)</f>
      </c>
      <c r="CK17" s="176">
        <f>IF(Spreadsheet!CK223=0,"",Spreadsheet!CK223)</f>
      </c>
      <c r="CL17" s="176">
        <f>IF(Spreadsheet!CL223=0,"",Spreadsheet!CL223)</f>
      </c>
      <c r="CM17" s="176">
        <f>IF(Spreadsheet!CM223=0,"",Spreadsheet!CM223)</f>
      </c>
      <c r="CN17" s="176">
        <f>IF(Spreadsheet!CN223=0,"",Spreadsheet!CN223)</f>
      </c>
      <c r="CO17" s="176">
        <f>IF(Spreadsheet!CO223=0,"",Spreadsheet!CO223)</f>
      </c>
      <c r="CU17" s="126"/>
    </row>
    <row r="18" spans="1:99" s="128" customFormat="1" ht="15">
      <c r="A18" s="411"/>
      <c r="B18" s="172" t="s">
        <v>153</v>
      </c>
      <c r="C18" s="177">
        <f>IF(Spreadsheet!J224=0,"",Spreadsheet!J224)</f>
      </c>
      <c r="D18" s="177">
        <f>IF(Spreadsheet!B224=0,"",Spreadsheet!B224)</f>
      </c>
      <c r="E18" s="177">
        <f>IF(Spreadsheet!C224=0,"",Spreadsheet!C224)</f>
      </c>
      <c r="F18" s="177">
        <f>IF(Spreadsheet!D224=0,"",Spreadsheet!D224)</f>
      </c>
      <c r="G18" s="177">
        <f>IF(Spreadsheet!E224=0,"",Spreadsheet!E224)</f>
      </c>
      <c r="H18" s="177">
        <f>IF(Spreadsheet!F224=0,"",Spreadsheet!F224)</f>
      </c>
      <c r="I18" s="177">
        <f>IF(Spreadsheet!G224=0,"",Spreadsheet!G224)</f>
      </c>
      <c r="J18" s="173">
        <f>IF(Spreadsheet!H224=0,"",Spreadsheet!H224)</f>
      </c>
      <c r="K18" s="173">
        <f>IF(Spreadsheet!I224=0,"",Spreadsheet!I224)</f>
      </c>
      <c r="L18" s="173">
        <f>IF(Spreadsheet!K224=0,"",Spreadsheet!K224)</f>
      </c>
      <c r="M18" s="173">
        <f>IF(Spreadsheet!L224=0,"",Spreadsheet!L224)</f>
      </c>
      <c r="N18" s="173">
        <f>IF(Spreadsheet!M224=0,"",Spreadsheet!M224)</f>
      </c>
      <c r="O18" s="173">
        <f>IF(Spreadsheet!N224=0,"",Spreadsheet!N224)</f>
      </c>
      <c r="P18" s="173">
        <f>IF(Spreadsheet!O224=0,"",Spreadsheet!O224)</f>
      </c>
      <c r="Q18" s="173">
        <f>IF(Spreadsheet!P224=0,"",Spreadsheet!P224)</f>
      </c>
      <c r="R18" s="173">
        <f>IF(Spreadsheet!Q224=0,"",Spreadsheet!Q224)</f>
      </c>
      <c r="S18" s="173">
        <f>IF(Spreadsheet!S224=0,"",Spreadsheet!S224)</f>
      </c>
      <c r="T18" s="173">
        <f>IF(Spreadsheet!T224=0,"",Spreadsheet!T224)</f>
      </c>
      <c r="U18" s="173">
        <f>IF(Spreadsheet!U224=0,"",Spreadsheet!U224)</f>
      </c>
      <c r="V18" s="173">
        <f>IF(Spreadsheet!V224=0,"",Spreadsheet!V224)</f>
      </c>
      <c r="W18" s="173">
        <f>IF(Spreadsheet!W224=0,"",Spreadsheet!W224)</f>
      </c>
      <c r="X18" s="173">
        <f>IF(Spreadsheet!X224=0,"",Spreadsheet!X224)</f>
      </c>
      <c r="Y18" s="173">
        <f>IF(Spreadsheet!Y224=0,"",Spreadsheet!Y224)</f>
      </c>
      <c r="Z18" s="173">
        <f>IF(Spreadsheet!Z224=0,"",Spreadsheet!Z224)</f>
      </c>
      <c r="AA18" s="173">
        <f>IF(Spreadsheet!AA224=0,"",Spreadsheet!AA224)</f>
      </c>
      <c r="AB18" s="173">
        <f>IF(Spreadsheet!AB224=0,"",Spreadsheet!AB224)</f>
      </c>
      <c r="AC18" s="173">
        <f>IF(Spreadsheet!AC224=0,"",Spreadsheet!AC224)</f>
      </c>
      <c r="AD18" s="173">
        <f>IF(Spreadsheet!AD224=0,"",Spreadsheet!AD224)</f>
      </c>
      <c r="AE18" s="173">
        <f>IF(Spreadsheet!AE224=0,"",Spreadsheet!AE224)</f>
      </c>
      <c r="AF18" s="173">
        <f>IF(Spreadsheet!AF224=0,"",Spreadsheet!AF224)</f>
      </c>
      <c r="AG18" s="173">
        <f>IF(Spreadsheet!AG224=0,"",Spreadsheet!AG224)</f>
      </c>
      <c r="AH18" s="173">
        <f>IF(Spreadsheet!AH224=0,"",Spreadsheet!AH224)</f>
      </c>
      <c r="AI18" s="173">
        <f>IF(Spreadsheet!AI224=0,"",Spreadsheet!AI224)</f>
      </c>
      <c r="AJ18" s="173">
        <f>IF(Spreadsheet!AJ224=0,"",Spreadsheet!AJ224)</f>
      </c>
      <c r="AK18" s="173">
        <f>IF(Spreadsheet!AK224=0,"",Spreadsheet!AK224)</f>
      </c>
      <c r="AL18" s="173">
        <f>IF(Spreadsheet!AL224=0,"",Spreadsheet!AL224)</f>
      </c>
      <c r="AM18" s="173">
        <f>IF(Spreadsheet!AM224=0,"",Spreadsheet!AM224)</f>
      </c>
      <c r="AN18" s="173">
        <f>IF(Spreadsheet!AN224=0,"",Spreadsheet!AN224)</f>
      </c>
      <c r="AO18" s="173">
        <f>IF(Spreadsheet!AO224=0,"",Spreadsheet!AO224)</f>
      </c>
      <c r="AP18" s="173">
        <f>IF(Spreadsheet!AP224=0,"",Spreadsheet!AP224)</f>
      </c>
      <c r="AQ18" s="173">
        <f>IF(Spreadsheet!AQ224=0,"",Spreadsheet!AQ224)</f>
      </c>
      <c r="AR18" s="173">
        <f>IF(Spreadsheet!AR224=0,"",Spreadsheet!AR224)</f>
      </c>
      <c r="AS18" s="173">
        <f>IF(Spreadsheet!AS224=0,"",Spreadsheet!AS224)</f>
      </c>
      <c r="AT18" s="173">
        <f>IF(Spreadsheet!AT224=0,"",Spreadsheet!AT224)</f>
      </c>
      <c r="AU18" s="173">
        <f>IF(Spreadsheet!AU224=0,"",Spreadsheet!AU224)</f>
      </c>
      <c r="AV18" s="173">
        <f>IF(Spreadsheet!AV224=0,"",Spreadsheet!AV224)</f>
      </c>
      <c r="AW18" s="173">
        <f>IF(Spreadsheet!AW224=0,"",Spreadsheet!AW224)</f>
      </c>
      <c r="AX18" s="173">
        <f>IF(Spreadsheet!AX224=0,"",Spreadsheet!AX224)</f>
      </c>
      <c r="AY18" s="173">
        <f>IF(Spreadsheet!AY224=0,"",Spreadsheet!AY224)</f>
      </c>
      <c r="AZ18" s="173">
        <f>IF(Spreadsheet!AZ224=0,"",Spreadsheet!AZ224)</f>
      </c>
      <c r="BA18" s="173">
        <f>IF(Spreadsheet!BA224=0,"",Spreadsheet!BA224)</f>
      </c>
      <c r="BB18" s="173">
        <f>IF(Spreadsheet!BB224=0,"",Spreadsheet!BB224)</f>
      </c>
      <c r="BC18" s="173">
        <f>IF(Spreadsheet!BC224=0,"",Spreadsheet!BC224)</f>
      </c>
      <c r="BD18" s="173">
        <f>IF(Spreadsheet!BD224=0,"",Spreadsheet!BD224)</f>
      </c>
      <c r="BE18" s="173">
        <f>IF(Spreadsheet!BE224=0,"",Spreadsheet!BE224)</f>
      </c>
      <c r="BF18" s="173">
        <f>IF(Spreadsheet!BF224=0,"",Spreadsheet!BF224)</f>
      </c>
      <c r="BG18" s="173">
        <f>IF(Spreadsheet!BG224=0,"",Spreadsheet!BG224)</f>
      </c>
      <c r="BH18" s="173">
        <f>IF(Spreadsheet!BH224=0,"",Spreadsheet!BH224)</f>
      </c>
      <c r="BI18" s="173">
        <f>IF(Spreadsheet!BI224=0,"",Spreadsheet!BI224)</f>
      </c>
      <c r="BJ18" s="173">
        <f>IF(Spreadsheet!BJ224=0,"",Spreadsheet!BJ224)</f>
      </c>
      <c r="BK18" s="173">
        <f>IF(Spreadsheet!BK224=0,"",Spreadsheet!BK224)</f>
      </c>
      <c r="BL18" s="173">
        <f>IF(Spreadsheet!BL224=0,"",Spreadsheet!BL224)</f>
      </c>
      <c r="BM18" s="173">
        <f>IF(Spreadsheet!BM224=0,"",Spreadsheet!BM224)</f>
      </c>
      <c r="BN18" s="173">
        <f>IF(Spreadsheet!BN224=0,"",Spreadsheet!BN224)</f>
      </c>
      <c r="BO18" s="173">
        <f>IF(Spreadsheet!BO224=0,"",Spreadsheet!BO224)</f>
      </c>
      <c r="BP18" s="173">
        <f>IF(Spreadsheet!BP224=0,"",Spreadsheet!BP224)</f>
      </c>
      <c r="BQ18" s="173">
        <f>IF(Spreadsheet!BQ224=0,"",Spreadsheet!BQ224)</f>
      </c>
      <c r="BR18" s="173">
        <f>IF(Spreadsheet!BR224=0,"",Spreadsheet!BR224)</f>
      </c>
      <c r="BS18" s="173">
        <f>IF(Spreadsheet!BS224=0,"",Spreadsheet!BS224)</f>
      </c>
      <c r="BT18" s="173">
        <f>IF(Spreadsheet!BT224=0,"",Spreadsheet!BT224)</f>
      </c>
      <c r="BU18" s="173">
        <f>IF(Spreadsheet!BU224=0,"",Spreadsheet!BU224)</f>
      </c>
      <c r="BV18" s="173">
        <f>IF(Spreadsheet!BV224=0,"",Spreadsheet!BV224)</f>
      </c>
      <c r="BW18" s="173">
        <f>IF(Spreadsheet!BW224=0,"",Spreadsheet!BW224)</f>
      </c>
      <c r="BX18" s="173">
        <f>IF(Spreadsheet!BX224=0,"",Spreadsheet!BX224)</f>
      </c>
      <c r="BY18" s="173">
        <f>IF(Spreadsheet!BY224=0,"",Spreadsheet!BY224)</f>
      </c>
      <c r="BZ18" s="173">
        <f>IF(Spreadsheet!BZ224=0,"",Spreadsheet!BZ224)</f>
      </c>
      <c r="CA18" s="173">
        <f>IF(Spreadsheet!CA224=0,"",Spreadsheet!CA224)</f>
      </c>
      <c r="CB18" s="173">
        <f>IF(Spreadsheet!CB224=0,"",Spreadsheet!CB224)</f>
      </c>
      <c r="CC18" s="173">
        <f>IF(Spreadsheet!CC224=0,"",Spreadsheet!CC224)</f>
      </c>
      <c r="CD18" s="173">
        <f>IF(Spreadsheet!CD224=0,"",Spreadsheet!CD224)</f>
      </c>
      <c r="CE18" s="173">
        <f>IF(Spreadsheet!CE224=0,"",Spreadsheet!CE224)</f>
      </c>
      <c r="CF18" s="173">
        <f>IF(Spreadsheet!CF224=0,"",Spreadsheet!CF224)</f>
      </c>
      <c r="CG18" s="173">
        <f>IF(Spreadsheet!CG224=0,"",Spreadsheet!CG224)</f>
      </c>
      <c r="CH18" s="173">
        <f>IF(Spreadsheet!CH224=0,"",Spreadsheet!CH224)</f>
      </c>
      <c r="CI18" s="173">
        <f>IF(Spreadsheet!CI224=0,"",Spreadsheet!CI224)</f>
      </c>
      <c r="CJ18" s="173">
        <f>IF(Spreadsheet!CJ224=0,"",Spreadsheet!CJ224)</f>
      </c>
      <c r="CK18" s="173">
        <f>IF(Spreadsheet!CK224=0,"",Spreadsheet!CK224)</f>
      </c>
      <c r="CL18" s="173">
        <f>IF(Spreadsheet!CL224=0,"",Spreadsheet!CL224)</f>
      </c>
      <c r="CM18" s="173">
        <f>IF(Spreadsheet!CM224=0,"",Spreadsheet!CM224)</f>
      </c>
      <c r="CN18" s="173">
        <f>IF(Spreadsheet!CN224=0,"",Spreadsheet!CN224)</f>
      </c>
      <c r="CO18" s="173">
        <f>IF(Spreadsheet!CO224=0,"",Spreadsheet!CO224)</f>
      </c>
      <c r="CU18" s="129"/>
    </row>
    <row r="19" spans="1:99" s="2" customFormat="1" ht="15">
      <c r="A19" s="411"/>
      <c r="B19" s="174" t="s">
        <v>154</v>
      </c>
      <c r="C19" s="175">
        <f>IF(Spreadsheet!J225=0,"",Spreadsheet!J225)</f>
      </c>
      <c r="D19" s="175">
        <f>IF(Spreadsheet!B225=0,"",Spreadsheet!B225)</f>
      </c>
      <c r="E19" s="175">
        <f>IF(Spreadsheet!C225=0,"",Spreadsheet!C225)</f>
      </c>
      <c r="F19" s="175">
        <f>IF(Spreadsheet!D225=0,"",Spreadsheet!D225)</f>
      </c>
      <c r="G19" s="175">
        <f>IF(Spreadsheet!E225=0,"",Spreadsheet!E225)</f>
      </c>
      <c r="H19" s="175">
        <f>IF(Spreadsheet!F225=0,"",Spreadsheet!F225)</f>
      </c>
      <c r="I19" s="175">
        <f>IF(Spreadsheet!G225=0,"",Spreadsheet!G225)</f>
      </c>
      <c r="J19" s="176">
        <f>IF(Spreadsheet!H225=0,"",Spreadsheet!H225)</f>
      </c>
      <c r="K19" s="176">
        <f>IF(Spreadsheet!I225=0,"",Spreadsheet!I225)</f>
      </c>
      <c r="L19" s="176">
        <f>IF(Spreadsheet!K225=0,"",Spreadsheet!K225)</f>
      </c>
      <c r="M19" s="176">
        <f>IF(Spreadsheet!L225=0,"",Spreadsheet!L225)</f>
      </c>
      <c r="N19" s="176">
        <f>IF(Spreadsheet!M225=0,"",Spreadsheet!M225)</f>
      </c>
      <c r="O19" s="176">
        <f>IF(Spreadsheet!N225=0,"",Spreadsheet!N225)</f>
      </c>
      <c r="P19" s="176">
        <f>IF(Spreadsheet!O225=0,"",Spreadsheet!O225)</f>
      </c>
      <c r="Q19" s="176">
        <f>IF(Spreadsheet!P225=0,"",Spreadsheet!P225)</f>
      </c>
      <c r="R19" s="176">
        <f>IF(Spreadsheet!Q225=0,"",Spreadsheet!Q225)</f>
      </c>
      <c r="S19" s="176">
        <f>IF(Spreadsheet!S225=0,"",Spreadsheet!S225)</f>
      </c>
      <c r="T19" s="176">
        <f>IF(Spreadsheet!T225=0,"",Spreadsheet!T225)</f>
      </c>
      <c r="U19" s="176">
        <f>IF(Spreadsheet!U225=0,"",Spreadsheet!U225)</f>
      </c>
      <c r="V19" s="176">
        <f>IF(Spreadsheet!V225=0,"",Spreadsheet!V225)</f>
      </c>
      <c r="W19" s="176">
        <f>IF(Spreadsheet!W225=0,"",Spreadsheet!W225)</f>
      </c>
      <c r="X19" s="176">
        <f>IF(Spreadsheet!X225=0,"",Spreadsheet!X225)</f>
      </c>
      <c r="Y19" s="176">
        <f>IF(Spreadsheet!Y225=0,"",Spreadsheet!Y225)</f>
      </c>
      <c r="Z19" s="176">
        <f>IF(Spreadsheet!Z225=0,"",Spreadsheet!Z225)</f>
      </c>
      <c r="AA19" s="176">
        <f>IF(Spreadsheet!AA225=0,"",Spreadsheet!AA225)</f>
      </c>
      <c r="AB19" s="176">
        <f>IF(Spreadsheet!AB225=0,"",Spreadsheet!AB225)</f>
      </c>
      <c r="AC19" s="176">
        <f>IF(Spreadsheet!AC225=0,"",Spreadsheet!AC225)</f>
      </c>
      <c r="AD19" s="176">
        <f>IF(Spreadsheet!AD225=0,"",Spreadsheet!AD225)</f>
      </c>
      <c r="AE19" s="176">
        <f>IF(Spreadsheet!AE225=0,"",Spreadsheet!AE225)</f>
      </c>
      <c r="AF19" s="176">
        <f>IF(Spreadsheet!AF225=0,"",Spreadsheet!AF225)</f>
      </c>
      <c r="AG19" s="176">
        <f>IF(Spreadsheet!AG225=0,"",Spreadsheet!AG225)</f>
      </c>
      <c r="AH19" s="176">
        <f>IF(Spreadsheet!AH225=0,"",Spreadsheet!AH225)</f>
      </c>
      <c r="AI19" s="176">
        <f>IF(Spreadsheet!AI225=0,"",Spreadsheet!AI225)</f>
      </c>
      <c r="AJ19" s="176">
        <f>IF(Spreadsheet!AJ225=0,"",Spreadsheet!AJ225)</f>
      </c>
      <c r="AK19" s="176">
        <f>IF(Spreadsheet!AK225=0,"",Spreadsheet!AK225)</f>
      </c>
      <c r="AL19" s="176">
        <f>IF(Spreadsheet!AL225=0,"",Spreadsheet!AL225)</f>
      </c>
      <c r="AM19" s="176">
        <f>IF(Spreadsheet!AM225=0,"",Spreadsheet!AM225)</f>
      </c>
      <c r="AN19" s="176">
        <f>IF(Spreadsheet!AN225=0,"",Spreadsheet!AN225)</f>
      </c>
      <c r="AO19" s="176">
        <f>IF(Spreadsheet!AO225=0,"",Spreadsheet!AO225)</f>
      </c>
      <c r="AP19" s="176">
        <f>IF(Spreadsheet!AP225=0,"",Spreadsheet!AP225)</f>
      </c>
      <c r="AQ19" s="176">
        <f>IF(Spreadsheet!AQ225=0,"",Spreadsheet!AQ225)</f>
      </c>
      <c r="AR19" s="176">
        <f>IF(Spreadsheet!AR225=0,"",Spreadsheet!AR225)</f>
      </c>
      <c r="AS19" s="176">
        <f>IF(Spreadsheet!AS225=0,"",Spreadsheet!AS225)</f>
      </c>
      <c r="AT19" s="176">
        <f>IF(Spreadsheet!AT225=0,"",Spreadsheet!AT225)</f>
      </c>
      <c r="AU19" s="176">
        <f>IF(Spreadsheet!AU225=0,"",Spreadsheet!AU225)</f>
      </c>
      <c r="AV19" s="176">
        <f>IF(Spreadsheet!AV225=0,"",Spreadsheet!AV225)</f>
      </c>
      <c r="AW19" s="176">
        <f>IF(Spreadsheet!AW225=0,"",Spreadsheet!AW225)</f>
      </c>
      <c r="AX19" s="176">
        <f>IF(Spreadsheet!AX225=0,"",Spreadsheet!AX225)</f>
      </c>
      <c r="AY19" s="176">
        <f>IF(Spreadsheet!AY225=0,"",Spreadsheet!AY225)</f>
      </c>
      <c r="AZ19" s="176">
        <f>IF(Spreadsheet!AZ225=0,"",Spreadsheet!AZ225)</f>
      </c>
      <c r="BA19" s="176">
        <f>IF(Spreadsheet!BA225=0,"",Spreadsheet!BA225)</f>
      </c>
      <c r="BB19" s="176">
        <f>IF(Spreadsheet!BB225=0,"",Spreadsheet!BB225)</f>
      </c>
      <c r="BC19" s="176">
        <f>IF(Spreadsheet!BC225=0,"",Spreadsheet!BC225)</f>
      </c>
      <c r="BD19" s="176">
        <f>IF(Spreadsheet!BD225=0,"",Spreadsheet!BD225)</f>
      </c>
      <c r="BE19" s="176">
        <f>IF(Spreadsheet!BE225=0,"",Spreadsheet!BE225)</f>
      </c>
      <c r="BF19" s="176">
        <f>IF(Spreadsheet!BF225=0,"",Spreadsheet!BF225)</f>
      </c>
      <c r="BG19" s="176">
        <f>IF(Spreadsheet!BG225=0,"",Spreadsheet!BG225)</f>
      </c>
      <c r="BH19" s="176">
        <f>IF(Spreadsheet!BH225=0,"",Spreadsheet!BH225)</f>
      </c>
      <c r="BI19" s="176">
        <f>IF(Spreadsheet!BI225=0,"",Spreadsheet!BI225)</f>
      </c>
      <c r="BJ19" s="176">
        <f>IF(Spreadsheet!BJ225=0,"",Spreadsheet!BJ225)</f>
      </c>
      <c r="BK19" s="176">
        <f>IF(Spreadsheet!BK225=0,"",Spreadsheet!BK225)</f>
      </c>
      <c r="BL19" s="176">
        <f>IF(Spreadsheet!BL225=0,"",Spreadsheet!BL225)</f>
      </c>
      <c r="BM19" s="176">
        <f>IF(Spreadsheet!BM225=0,"",Spreadsheet!BM225)</f>
      </c>
      <c r="BN19" s="176">
        <f>IF(Spreadsheet!BN225=0,"",Spreadsheet!BN225)</f>
      </c>
      <c r="BO19" s="176">
        <f>IF(Spreadsheet!BO225=0,"",Spreadsheet!BO225)</f>
      </c>
      <c r="BP19" s="176">
        <f>IF(Spreadsheet!BP225=0,"",Spreadsheet!BP225)</f>
      </c>
      <c r="BQ19" s="176">
        <f>IF(Spreadsheet!BQ225=0,"",Spreadsheet!BQ225)</f>
      </c>
      <c r="BR19" s="176">
        <f>IF(Spreadsheet!BR225=0,"",Spreadsheet!BR225)</f>
      </c>
      <c r="BS19" s="176">
        <f>IF(Spreadsheet!BS225=0,"",Spreadsheet!BS225)</f>
      </c>
      <c r="BT19" s="176">
        <f>IF(Spreadsheet!BT225=0,"",Spreadsheet!BT225)</f>
      </c>
      <c r="BU19" s="176">
        <f>IF(Spreadsheet!BU225=0,"",Spreadsheet!BU225)</f>
      </c>
      <c r="BV19" s="176">
        <f>IF(Spreadsheet!BV225=0,"",Spreadsheet!BV225)</f>
      </c>
      <c r="BW19" s="176">
        <f>IF(Spreadsheet!BW225=0,"",Spreadsheet!BW225)</f>
      </c>
      <c r="BX19" s="176">
        <f>IF(Spreadsheet!BX225=0,"",Spreadsheet!BX225)</f>
      </c>
      <c r="BY19" s="176">
        <f>IF(Spreadsheet!BY225=0,"",Spreadsheet!BY225)</f>
      </c>
      <c r="BZ19" s="176">
        <f>IF(Spreadsheet!BZ225=0,"",Spreadsheet!BZ225)</f>
      </c>
      <c r="CA19" s="176">
        <f>IF(Spreadsheet!CA225=0,"",Spreadsheet!CA225)</f>
      </c>
      <c r="CB19" s="176">
        <f>IF(Spreadsheet!CB225=0,"",Spreadsheet!CB225)</f>
      </c>
      <c r="CC19" s="176">
        <f>IF(Spreadsheet!CC225=0,"",Spreadsheet!CC225)</f>
      </c>
      <c r="CD19" s="176">
        <f>IF(Spreadsheet!CD225=0,"",Spreadsheet!CD225)</f>
      </c>
      <c r="CE19" s="176">
        <f>IF(Spreadsheet!CE225=0,"",Spreadsheet!CE225)</f>
      </c>
      <c r="CF19" s="176">
        <f>IF(Spreadsheet!CF225=0,"",Spreadsheet!CF225)</f>
      </c>
      <c r="CG19" s="176">
        <f>IF(Spreadsheet!CG225=0,"",Spreadsheet!CG225)</f>
      </c>
      <c r="CH19" s="176">
        <f>IF(Spreadsheet!CH225=0,"",Spreadsheet!CH225)</f>
      </c>
      <c r="CI19" s="176">
        <f>IF(Spreadsheet!CI225=0,"",Spreadsheet!CI225)</f>
      </c>
      <c r="CJ19" s="176">
        <f>IF(Spreadsheet!CJ225=0,"",Spreadsheet!CJ225)</f>
      </c>
      <c r="CK19" s="176">
        <f>IF(Spreadsheet!CK225=0,"",Spreadsheet!CK225)</f>
      </c>
      <c r="CL19" s="176">
        <f>IF(Spreadsheet!CL225=0,"",Spreadsheet!CL225)</f>
      </c>
      <c r="CM19" s="176">
        <f>IF(Spreadsheet!CM225=0,"",Spreadsheet!CM225)</f>
      </c>
      <c r="CN19" s="176">
        <f>IF(Spreadsheet!CN225=0,"",Spreadsheet!CN225)</f>
      </c>
      <c r="CO19" s="176">
        <f>IF(Spreadsheet!CO225=0,"",Spreadsheet!CO225)</f>
      </c>
      <c r="CU19" s="126"/>
    </row>
    <row r="20" spans="1:99" s="128" customFormat="1" ht="15">
      <c r="A20" s="411"/>
      <c r="B20" s="172" t="s">
        <v>155</v>
      </c>
      <c r="C20" s="177">
        <f>IF(Spreadsheet!J226=0,"",Spreadsheet!J226)</f>
      </c>
      <c r="D20" s="177">
        <f>IF(Spreadsheet!B226=0,"",Spreadsheet!B226)</f>
      </c>
      <c r="E20" s="177">
        <f>IF(Spreadsheet!C226=0,"",Spreadsheet!C226)</f>
      </c>
      <c r="F20" s="177">
        <f>IF(Spreadsheet!D226=0,"",Spreadsheet!D226)</f>
      </c>
      <c r="G20" s="177">
        <f>IF(Spreadsheet!E226=0,"",Spreadsheet!E226)</f>
      </c>
      <c r="H20" s="177">
        <f>IF(Spreadsheet!F226=0,"",Spreadsheet!F226)</f>
      </c>
      <c r="I20" s="177">
        <f>IF(Spreadsheet!G226=0,"",Spreadsheet!G226)</f>
      </c>
      <c r="J20" s="173">
        <f>IF(Spreadsheet!H226=0,"",Spreadsheet!H226)</f>
      </c>
      <c r="K20" s="173">
        <f>IF(Spreadsheet!I226=0,"",Spreadsheet!I226)</f>
      </c>
      <c r="L20" s="173">
        <f>IF(Spreadsheet!K226=0,"",Spreadsheet!K226)</f>
      </c>
      <c r="M20" s="173">
        <f>IF(Spreadsheet!L226=0,"",Spreadsheet!L226)</f>
      </c>
      <c r="N20" s="173">
        <f>IF(Spreadsheet!M226=0,"",Spreadsheet!M226)</f>
      </c>
      <c r="O20" s="173">
        <f>IF(Spreadsheet!N226=0,"",Spreadsheet!N226)</f>
      </c>
      <c r="P20" s="173">
        <f>IF(Spreadsheet!O226=0,"",Spreadsheet!O226)</f>
      </c>
      <c r="Q20" s="173">
        <f>IF(Spreadsheet!P226=0,"",Spreadsheet!P226)</f>
      </c>
      <c r="R20" s="173">
        <f>IF(Spreadsheet!Q226=0,"",Spreadsheet!Q226)</f>
      </c>
      <c r="S20" s="173">
        <f>IF(Spreadsheet!S226=0,"",Spreadsheet!S226)</f>
      </c>
      <c r="T20" s="173">
        <f>IF(Spreadsheet!T226=0,"",Spreadsheet!T226)</f>
      </c>
      <c r="U20" s="173">
        <f>IF(Spreadsheet!U226=0,"",Spreadsheet!U226)</f>
      </c>
      <c r="V20" s="173">
        <f>IF(Spreadsheet!V226=0,"",Spreadsheet!V226)</f>
      </c>
      <c r="W20" s="173">
        <f>IF(Spreadsheet!W226=0,"",Spreadsheet!W226)</f>
      </c>
      <c r="X20" s="173">
        <f>IF(Spreadsheet!X226=0,"",Spreadsheet!X226)</f>
      </c>
      <c r="Y20" s="173">
        <f>IF(Spreadsheet!Y226=0,"",Spreadsheet!Y226)</f>
      </c>
      <c r="Z20" s="173">
        <f>IF(Spreadsheet!Z226=0,"",Spreadsheet!Z226)</f>
      </c>
      <c r="AA20" s="173">
        <f>IF(Spreadsheet!AA226=0,"",Spreadsheet!AA226)</f>
      </c>
      <c r="AB20" s="173">
        <f>IF(Spreadsheet!AB226=0,"",Spreadsheet!AB226)</f>
      </c>
      <c r="AC20" s="173">
        <f>IF(Spreadsheet!AC226=0,"",Spreadsheet!AC226)</f>
      </c>
      <c r="AD20" s="173">
        <f>IF(Spreadsheet!AD226=0,"",Spreadsheet!AD226)</f>
      </c>
      <c r="AE20" s="173">
        <f>IF(Spreadsheet!AE226=0,"",Spreadsheet!AE226)</f>
      </c>
      <c r="AF20" s="173">
        <f>IF(Spreadsheet!AF226=0,"",Spreadsheet!AF226)</f>
      </c>
      <c r="AG20" s="173">
        <f>IF(Spreadsheet!AG226=0,"",Spreadsheet!AG226)</f>
      </c>
      <c r="AH20" s="173">
        <f>IF(Spreadsheet!AH226=0,"",Spreadsheet!AH226)</f>
      </c>
      <c r="AI20" s="173">
        <f>IF(Spreadsheet!AI226=0,"",Spreadsheet!AI226)</f>
      </c>
      <c r="AJ20" s="173">
        <f>IF(Spreadsheet!AJ226=0,"",Spreadsheet!AJ226)</f>
      </c>
      <c r="AK20" s="173">
        <f>IF(Spreadsheet!AK226=0,"",Spreadsheet!AK226)</f>
      </c>
      <c r="AL20" s="173">
        <f>IF(Spreadsheet!AL226=0,"",Spreadsheet!AL226)</f>
      </c>
      <c r="AM20" s="173">
        <f>IF(Spreadsheet!AM226=0,"",Spreadsheet!AM226)</f>
      </c>
      <c r="AN20" s="173">
        <f>IF(Spreadsheet!AN226=0,"",Spreadsheet!AN226)</f>
      </c>
      <c r="AO20" s="173">
        <f>IF(Spreadsheet!AO226=0,"",Spreadsheet!AO226)</f>
      </c>
      <c r="AP20" s="173">
        <f>IF(Spreadsheet!AP226=0,"",Spreadsheet!AP226)</f>
      </c>
      <c r="AQ20" s="173">
        <f>IF(Spreadsheet!AQ226=0,"",Spreadsheet!AQ226)</f>
      </c>
      <c r="AR20" s="173">
        <f>IF(Spreadsheet!AR226=0,"",Spreadsheet!AR226)</f>
      </c>
      <c r="AS20" s="173">
        <f>IF(Spreadsheet!AS226=0,"",Spreadsheet!AS226)</f>
      </c>
      <c r="AT20" s="173">
        <f>IF(Spreadsheet!AT226=0,"",Spreadsheet!AT226)</f>
      </c>
      <c r="AU20" s="173">
        <f>IF(Spreadsheet!AU226=0,"",Spreadsheet!AU226)</f>
      </c>
      <c r="AV20" s="173">
        <f>IF(Spreadsheet!AV226=0,"",Spreadsheet!AV226)</f>
      </c>
      <c r="AW20" s="173">
        <f>IF(Spreadsheet!AW226=0,"",Spreadsheet!AW226)</f>
      </c>
      <c r="AX20" s="173">
        <f>IF(Spreadsheet!AX226=0,"",Spreadsheet!AX226)</f>
      </c>
      <c r="AY20" s="173">
        <f>IF(Spreadsheet!AY226=0,"",Spreadsheet!AY226)</f>
      </c>
      <c r="AZ20" s="173">
        <f>IF(Spreadsheet!AZ226=0,"",Spreadsheet!AZ226)</f>
      </c>
      <c r="BA20" s="173">
        <f>IF(Spreadsheet!BA226=0,"",Spreadsheet!BA226)</f>
      </c>
      <c r="BB20" s="173">
        <f>IF(Spreadsheet!BB226=0,"",Spreadsheet!BB226)</f>
      </c>
      <c r="BC20" s="173">
        <f>IF(Spreadsheet!BC226=0,"",Spreadsheet!BC226)</f>
      </c>
      <c r="BD20" s="173">
        <f>IF(Spreadsheet!BD226=0,"",Spreadsheet!BD226)</f>
      </c>
      <c r="BE20" s="173">
        <f>IF(Spreadsheet!BE226=0,"",Spreadsheet!BE226)</f>
      </c>
      <c r="BF20" s="173">
        <f>IF(Spreadsheet!BF226=0,"",Spreadsheet!BF226)</f>
      </c>
      <c r="BG20" s="173">
        <f>IF(Spreadsheet!BG226=0,"",Spreadsheet!BG226)</f>
      </c>
      <c r="BH20" s="173">
        <f>IF(Spreadsheet!BH226=0,"",Spreadsheet!BH226)</f>
      </c>
      <c r="BI20" s="173">
        <f>IF(Spreadsheet!BI226=0,"",Spreadsheet!BI226)</f>
      </c>
      <c r="BJ20" s="173">
        <f>IF(Spreadsheet!BJ226=0,"",Spreadsheet!BJ226)</f>
      </c>
      <c r="BK20" s="173">
        <f>IF(Spreadsheet!BK226=0,"",Spreadsheet!BK226)</f>
      </c>
      <c r="BL20" s="173">
        <f>IF(Spreadsheet!BL226=0,"",Spreadsheet!BL226)</f>
      </c>
      <c r="BM20" s="173">
        <f>IF(Spreadsheet!BM226=0,"",Spreadsheet!BM226)</f>
      </c>
      <c r="BN20" s="173">
        <f>IF(Spreadsheet!BN226=0,"",Spreadsheet!BN226)</f>
      </c>
      <c r="BO20" s="173">
        <f>IF(Spreadsheet!BO226=0,"",Spreadsheet!BO226)</f>
      </c>
      <c r="BP20" s="173">
        <f>IF(Spreadsheet!BP226=0,"",Spreadsheet!BP226)</f>
      </c>
      <c r="BQ20" s="173">
        <f>IF(Spreadsheet!BQ226=0,"",Spreadsheet!BQ226)</f>
      </c>
      <c r="BR20" s="173">
        <f>IF(Spreadsheet!BR226=0,"",Spreadsheet!BR226)</f>
      </c>
      <c r="BS20" s="173">
        <f>IF(Spreadsheet!BS226=0,"",Spreadsheet!BS226)</f>
      </c>
      <c r="BT20" s="173">
        <f>IF(Spreadsheet!BT226=0,"",Spreadsheet!BT226)</f>
      </c>
      <c r="BU20" s="173">
        <f>IF(Spreadsheet!BU226=0,"",Spreadsheet!BU226)</f>
      </c>
      <c r="BV20" s="173">
        <f>IF(Spreadsheet!BV226=0,"",Spreadsheet!BV226)</f>
      </c>
      <c r="BW20" s="173">
        <f>IF(Spreadsheet!BW226=0,"",Spreadsheet!BW226)</f>
      </c>
      <c r="BX20" s="173">
        <f>IF(Spreadsheet!BX226=0,"",Spreadsheet!BX226)</f>
      </c>
      <c r="BY20" s="173">
        <f>IF(Spreadsheet!BY226=0,"",Spreadsheet!BY226)</f>
      </c>
      <c r="BZ20" s="173">
        <f>IF(Spreadsheet!BZ226=0,"",Spreadsheet!BZ226)</f>
      </c>
      <c r="CA20" s="173">
        <f>IF(Spreadsheet!CA226=0,"",Spreadsheet!CA226)</f>
      </c>
      <c r="CB20" s="173">
        <f>IF(Spreadsheet!CB226=0,"",Spreadsheet!CB226)</f>
      </c>
      <c r="CC20" s="173">
        <f>IF(Spreadsheet!CC226=0,"",Spreadsheet!CC226)</f>
      </c>
      <c r="CD20" s="173">
        <f>IF(Spreadsheet!CD226=0,"",Spreadsheet!CD226)</f>
      </c>
      <c r="CE20" s="173">
        <f>IF(Spreadsheet!CE226=0,"",Spreadsheet!CE226)</f>
      </c>
      <c r="CF20" s="173">
        <f>IF(Spreadsheet!CF226=0,"",Spreadsheet!CF226)</f>
      </c>
      <c r="CG20" s="173">
        <f>IF(Spreadsheet!CG226=0,"",Spreadsheet!CG226)</f>
      </c>
      <c r="CH20" s="173">
        <f>IF(Spreadsheet!CH226=0,"",Spreadsheet!CH226)</f>
      </c>
      <c r="CI20" s="173">
        <f>IF(Spreadsheet!CI226=0,"",Spreadsheet!CI226)</f>
      </c>
      <c r="CJ20" s="173">
        <f>IF(Spreadsheet!CJ226=0,"",Spreadsheet!CJ226)</f>
      </c>
      <c r="CK20" s="173">
        <f>IF(Spreadsheet!CK226=0,"",Spreadsheet!CK226)</f>
      </c>
      <c r="CL20" s="173">
        <f>IF(Spreadsheet!CL226=0,"",Spreadsheet!CL226)</f>
      </c>
      <c r="CM20" s="173">
        <f>IF(Spreadsheet!CM226=0,"",Spreadsheet!CM226)</f>
      </c>
      <c r="CN20" s="173">
        <f>IF(Spreadsheet!CN226=0,"",Spreadsheet!CN226)</f>
      </c>
      <c r="CO20" s="173">
        <f>IF(Spreadsheet!CO226=0,"",Spreadsheet!CO226)</f>
      </c>
      <c r="CU20" s="129"/>
    </row>
    <row r="21" spans="1:99" s="2" customFormat="1" ht="15">
      <c r="A21" s="411"/>
      <c r="B21" s="174" t="s">
        <v>156</v>
      </c>
      <c r="C21" s="175">
        <f>IF(Spreadsheet!J227=0,"",Spreadsheet!J227)</f>
      </c>
      <c r="D21" s="175">
        <f>IF(Spreadsheet!B227=0,"",Spreadsheet!B227)</f>
      </c>
      <c r="E21" s="175">
        <f>IF(Spreadsheet!C227=0,"",Spreadsheet!C227)</f>
      </c>
      <c r="F21" s="175">
        <f>IF(Spreadsheet!D227=0,"",Spreadsheet!D227)</f>
      </c>
      <c r="G21" s="175">
        <f>IF(Spreadsheet!E227=0,"",Spreadsheet!E227)</f>
      </c>
      <c r="H21" s="175">
        <f>IF(Spreadsheet!F227=0,"",Spreadsheet!F227)</f>
      </c>
      <c r="I21" s="175">
        <f>IF(Spreadsheet!G227=0,"",Spreadsheet!G227)</f>
      </c>
      <c r="J21" s="176">
        <f>IF(Spreadsheet!H227=0,"",Spreadsheet!H227)</f>
      </c>
      <c r="K21" s="176">
        <f>IF(Spreadsheet!I227=0,"",Spreadsheet!I227)</f>
      </c>
      <c r="L21" s="176">
        <f>IF(Spreadsheet!K227=0,"",Spreadsheet!K227)</f>
      </c>
      <c r="M21" s="176">
        <f>IF(Spreadsheet!L227=0,"",Spreadsheet!L227)</f>
      </c>
      <c r="N21" s="176">
        <f>IF(Spreadsheet!M227=0,"",Spreadsheet!M227)</f>
      </c>
      <c r="O21" s="176">
        <f>IF(Spreadsheet!N227=0,"",Spreadsheet!N227)</f>
      </c>
      <c r="P21" s="176">
        <f>IF(Spreadsheet!O227=0,"",Spreadsheet!O227)</f>
      </c>
      <c r="Q21" s="176">
        <f>IF(Spreadsheet!P227=0,"",Spreadsheet!P227)</f>
      </c>
      <c r="R21" s="176">
        <f>IF(Spreadsheet!Q227=0,"",Spreadsheet!Q227)</f>
      </c>
      <c r="S21" s="176">
        <f>IF(Spreadsheet!S227=0,"",Spreadsheet!S227)</f>
      </c>
      <c r="T21" s="176">
        <f>IF(Spreadsheet!T227=0,"",Spreadsheet!T227)</f>
      </c>
      <c r="U21" s="176">
        <f>IF(Spreadsheet!U227=0,"",Spreadsheet!U227)</f>
      </c>
      <c r="V21" s="176">
        <f>IF(Spreadsheet!V227=0,"",Spreadsheet!V227)</f>
      </c>
      <c r="W21" s="176">
        <f>IF(Spreadsheet!W227=0,"",Spreadsheet!W227)</f>
      </c>
      <c r="X21" s="176">
        <f>IF(Spreadsheet!X227=0,"",Spreadsheet!X227)</f>
      </c>
      <c r="Y21" s="176">
        <f>IF(Spreadsheet!Y227=0,"",Spreadsheet!Y227)</f>
      </c>
      <c r="Z21" s="176">
        <f>IF(Spreadsheet!Z227=0,"",Spreadsheet!Z227)</f>
      </c>
      <c r="AA21" s="176">
        <f>IF(Spreadsheet!AA227=0,"",Spreadsheet!AA227)</f>
      </c>
      <c r="AB21" s="176">
        <f>IF(Spreadsheet!AB227=0,"",Spreadsheet!AB227)</f>
      </c>
      <c r="AC21" s="176">
        <f>IF(Spreadsheet!AC227=0,"",Spreadsheet!AC227)</f>
      </c>
      <c r="AD21" s="176">
        <f>IF(Spreadsheet!AD227=0,"",Spreadsheet!AD227)</f>
      </c>
      <c r="AE21" s="176">
        <f>IF(Spreadsheet!AE227=0,"",Spreadsheet!AE227)</f>
      </c>
      <c r="AF21" s="176">
        <f>IF(Spreadsheet!AF227=0,"",Spreadsheet!AF227)</f>
      </c>
      <c r="AG21" s="176">
        <f>IF(Spreadsheet!AG227=0,"",Spreadsheet!AG227)</f>
      </c>
      <c r="AH21" s="176">
        <f>IF(Spreadsheet!AH227=0,"",Spreadsheet!AH227)</f>
      </c>
      <c r="AI21" s="176">
        <f>IF(Spreadsheet!AI227=0,"",Spreadsheet!AI227)</f>
      </c>
      <c r="AJ21" s="176">
        <f>IF(Spreadsheet!AJ227=0,"",Spreadsheet!AJ227)</f>
      </c>
      <c r="AK21" s="176">
        <f>IF(Spreadsheet!AK227=0,"",Spreadsheet!AK227)</f>
      </c>
      <c r="AL21" s="176">
        <f>IF(Spreadsheet!AL227=0,"",Spreadsheet!AL227)</f>
      </c>
      <c r="AM21" s="176">
        <f>IF(Spreadsheet!AM227=0,"",Spreadsheet!AM227)</f>
      </c>
      <c r="AN21" s="176">
        <f>IF(Spreadsheet!AN227=0,"",Spreadsheet!AN227)</f>
      </c>
      <c r="AO21" s="176">
        <f>IF(Spreadsheet!AO227=0,"",Spreadsheet!AO227)</f>
      </c>
      <c r="AP21" s="176">
        <f>IF(Spreadsheet!AP227=0,"",Spreadsheet!AP227)</f>
      </c>
      <c r="AQ21" s="176">
        <f>IF(Spreadsheet!AQ227=0,"",Spreadsheet!AQ227)</f>
      </c>
      <c r="AR21" s="176">
        <f>IF(Spreadsheet!AR227=0,"",Spreadsheet!AR227)</f>
      </c>
      <c r="AS21" s="176">
        <f>IF(Spreadsheet!AS227=0,"",Spreadsheet!AS227)</f>
      </c>
      <c r="AT21" s="176">
        <f>IF(Spreadsheet!AT227=0,"",Spreadsheet!AT227)</f>
      </c>
      <c r="AU21" s="176">
        <f>IF(Spreadsheet!AU227=0,"",Spreadsheet!AU227)</f>
      </c>
      <c r="AV21" s="176">
        <f>IF(Spreadsheet!AV227=0,"",Spreadsheet!AV227)</f>
      </c>
      <c r="AW21" s="176">
        <f>IF(Spreadsheet!AW227=0,"",Spreadsheet!AW227)</f>
      </c>
      <c r="AX21" s="176">
        <f>IF(Spreadsheet!AX227=0,"",Spreadsheet!AX227)</f>
      </c>
      <c r="AY21" s="176">
        <f>IF(Spreadsheet!AY227=0,"",Spreadsheet!AY227)</f>
      </c>
      <c r="AZ21" s="176">
        <f>IF(Spreadsheet!AZ227=0,"",Spreadsheet!AZ227)</f>
      </c>
      <c r="BA21" s="176">
        <f>IF(Spreadsheet!BA227=0,"",Spreadsheet!BA227)</f>
      </c>
      <c r="BB21" s="176">
        <f>IF(Spreadsheet!BB227=0,"",Spreadsheet!BB227)</f>
      </c>
      <c r="BC21" s="176">
        <f>IF(Spreadsheet!BC227=0,"",Spreadsheet!BC227)</f>
      </c>
      <c r="BD21" s="176">
        <f>IF(Spreadsheet!BD227=0,"",Spreadsheet!BD227)</f>
      </c>
      <c r="BE21" s="176">
        <f>IF(Spreadsheet!BE227=0,"",Spreadsheet!BE227)</f>
      </c>
      <c r="BF21" s="176">
        <f>IF(Spreadsheet!BF227=0,"",Spreadsheet!BF227)</f>
      </c>
      <c r="BG21" s="176">
        <f>IF(Spreadsheet!BG227=0,"",Spreadsheet!BG227)</f>
      </c>
      <c r="BH21" s="176">
        <f>IF(Spreadsheet!BH227=0,"",Spreadsheet!BH227)</f>
      </c>
      <c r="BI21" s="176">
        <f>IF(Spreadsheet!BI227=0,"",Spreadsheet!BI227)</f>
      </c>
      <c r="BJ21" s="176">
        <f>IF(Spreadsheet!BJ227=0,"",Spreadsheet!BJ227)</f>
      </c>
      <c r="BK21" s="176">
        <f>IF(Spreadsheet!BK227=0,"",Spreadsheet!BK227)</f>
      </c>
      <c r="BL21" s="176">
        <f>IF(Spreadsheet!BL227=0,"",Spreadsheet!BL227)</f>
      </c>
      <c r="BM21" s="176">
        <f>IF(Spreadsheet!BM227=0,"",Spreadsheet!BM227)</f>
      </c>
      <c r="BN21" s="176">
        <f>IF(Spreadsheet!BN227=0,"",Spreadsheet!BN227)</f>
      </c>
      <c r="BO21" s="176">
        <f>IF(Spreadsheet!BO227=0,"",Spreadsheet!BO227)</f>
      </c>
      <c r="BP21" s="176">
        <f>IF(Spreadsheet!BP227=0,"",Spreadsheet!BP227)</f>
      </c>
      <c r="BQ21" s="176">
        <f>IF(Spreadsheet!BQ227=0,"",Spreadsheet!BQ227)</f>
      </c>
      <c r="BR21" s="176">
        <f>IF(Spreadsheet!BR227=0,"",Spreadsheet!BR227)</f>
      </c>
      <c r="BS21" s="176">
        <f>IF(Spreadsheet!BS227=0,"",Spreadsheet!BS227)</f>
      </c>
      <c r="BT21" s="176">
        <f>IF(Spreadsheet!BT227=0,"",Spreadsheet!BT227)</f>
      </c>
      <c r="BU21" s="176">
        <f>IF(Spreadsheet!BU227=0,"",Spreadsheet!BU227)</f>
      </c>
      <c r="BV21" s="176">
        <f>IF(Spreadsheet!BV227=0,"",Spreadsheet!BV227)</f>
      </c>
      <c r="BW21" s="176">
        <f>IF(Spreadsheet!BW227=0,"",Spreadsheet!BW227)</f>
      </c>
      <c r="BX21" s="176">
        <f>IF(Spreadsheet!BX227=0,"",Spreadsheet!BX227)</f>
      </c>
      <c r="BY21" s="176">
        <f>IF(Spreadsheet!BY227=0,"",Spreadsheet!BY227)</f>
      </c>
      <c r="BZ21" s="176">
        <f>IF(Spreadsheet!BZ227=0,"",Spreadsheet!BZ227)</f>
      </c>
      <c r="CA21" s="176">
        <f>IF(Spreadsheet!CA227=0,"",Spreadsheet!CA227)</f>
      </c>
      <c r="CB21" s="176">
        <f>IF(Spreadsheet!CB227=0,"",Spreadsheet!CB227)</f>
      </c>
      <c r="CC21" s="176">
        <f>IF(Spreadsheet!CC227=0,"",Spreadsheet!CC227)</f>
      </c>
      <c r="CD21" s="176">
        <f>IF(Spreadsheet!CD227=0,"",Spreadsheet!CD227)</f>
      </c>
      <c r="CE21" s="176">
        <f>IF(Spreadsheet!CE227=0,"",Spreadsheet!CE227)</f>
      </c>
      <c r="CF21" s="176">
        <f>IF(Spreadsheet!CF227=0,"",Spreadsheet!CF227)</f>
      </c>
      <c r="CG21" s="176">
        <f>IF(Spreadsheet!CG227=0,"",Spreadsheet!CG227)</f>
      </c>
      <c r="CH21" s="176">
        <f>IF(Spreadsheet!CH227=0,"",Spreadsheet!CH227)</f>
      </c>
      <c r="CI21" s="176">
        <f>IF(Spreadsheet!CI227=0,"",Spreadsheet!CI227)</f>
      </c>
      <c r="CJ21" s="176">
        <f>IF(Spreadsheet!CJ227=0,"",Spreadsheet!CJ227)</f>
      </c>
      <c r="CK21" s="176">
        <f>IF(Spreadsheet!CK227=0,"",Spreadsheet!CK227)</f>
      </c>
      <c r="CL21" s="176">
        <f>IF(Spreadsheet!CL227=0,"",Spreadsheet!CL227)</f>
      </c>
      <c r="CM21" s="176">
        <f>IF(Spreadsheet!CM227=0,"",Spreadsheet!CM227)</f>
      </c>
      <c r="CN21" s="176">
        <f>IF(Spreadsheet!CN227=0,"",Spreadsheet!CN227)</f>
      </c>
      <c r="CO21" s="176">
        <f>IF(Spreadsheet!CO227=0,"",Spreadsheet!CO227)</f>
      </c>
      <c r="CU21" s="126"/>
    </row>
    <row r="22" spans="1:99" s="128" customFormat="1" ht="15">
      <c r="A22" s="411"/>
      <c r="B22" s="172" t="s">
        <v>157</v>
      </c>
      <c r="C22" s="177">
        <f>IF(Spreadsheet!J228=0,"",Spreadsheet!J228)</f>
      </c>
      <c r="D22" s="177">
        <f>IF(Spreadsheet!B228=0,"",Spreadsheet!B228)</f>
      </c>
      <c r="E22" s="177">
        <f>IF(Spreadsheet!C228=0,"",Spreadsheet!C228)</f>
      </c>
      <c r="F22" s="177">
        <f>IF(Spreadsheet!D228=0,"",Spreadsheet!D228)</f>
      </c>
      <c r="G22" s="177">
        <f>IF(Spreadsheet!E228=0,"",Spreadsheet!E228)</f>
      </c>
      <c r="H22" s="177">
        <f>IF(Spreadsheet!F228=0,"",Spreadsheet!F228)</f>
      </c>
      <c r="I22" s="177">
        <f>IF(Spreadsheet!G228=0,"",Spreadsheet!G228)</f>
      </c>
      <c r="J22" s="173">
        <f>IF(Spreadsheet!H228=0,"",Spreadsheet!H228)</f>
      </c>
      <c r="K22" s="173">
        <f>IF(Spreadsheet!I228=0,"",Spreadsheet!I228)</f>
      </c>
      <c r="L22" s="173">
        <f>IF(Spreadsheet!K228=0,"",Spreadsheet!K228)</f>
      </c>
      <c r="M22" s="173">
        <f>IF(Spreadsheet!L228=0,"",Spreadsheet!L228)</f>
      </c>
      <c r="N22" s="173">
        <f>IF(Spreadsheet!M228=0,"",Spreadsheet!M228)</f>
      </c>
      <c r="O22" s="173">
        <f>IF(Spreadsheet!N228=0,"",Spreadsheet!N228)</f>
      </c>
      <c r="P22" s="173">
        <f>IF(Spreadsheet!O228=0,"",Spreadsheet!O228)</f>
      </c>
      <c r="Q22" s="173">
        <f>IF(Spreadsheet!P228=0,"",Spreadsheet!P228)</f>
      </c>
      <c r="R22" s="173">
        <f>IF(Spreadsheet!Q228=0,"",Spreadsheet!Q228)</f>
      </c>
      <c r="S22" s="173">
        <f>IF(Spreadsheet!S228=0,"",Spreadsheet!S228)</f>
      </c>
      <c r="T22" s="173">
        <f>IF(Spreadsheet!T228=0,"",Spreadsheet!T228)</f>
      </c>
      <c r="U22" s="173">
        <f>IF(Spreadsheet!U228=0,"",Spreadsheet!U228)</f>
      </c>
      <c r="V22" s="173">
        <f>IF(Spreadsheet!V228=0,"",Spreadsheet!V228)</f>
      </c>
      <c r="W22" s="173">
        <f>IF(Spreadsheet!W228=0,"",Spreadsheet!W228)</f>
      </c>
      <c r="X22" s="173">
        <f>IF(Spreadsheet!X228=0,"",Spreadsheet!X228)</f>
      </c>
      <c r="Y22" s="173">
        <f>IF(Spreadsheet!Y228=0,"",Spreadsheet!Y228)</f>
      </c>
      <c r="Z22" s="173">
        <f>IF(Spreadsheet!Z228=0,"",Spreadsheet!Z228)</f>
      </c>
      <c r="AA22" s="173">
        <f>IF(Spreadsheet!AA228=0,"",Spreadsheet!AA228)</f>
      </c>
      <c r="AB22" s="173">
        <f>IF(Spreadsheet!AB228=0,"",Spreadsheet!AB228)</f>
      </c>
      <c r="AC22" s="173">
        <f>IF(Spreadsheet!AC228=0,"",Spreadsheet!AC228)</f>
      </c>
      <c r="AD22" s="173">
        <f>IF(Spreadsheet!AD228=0,"",Spreadsheet!AD228)</f>
      </c>
      <c r="AE22" s="173">
        <f>IF(Spreadsheet!AE228=0,"",Spreadsheet!AE228)</f>
      </c>
      <c r="AF22" s="173">
        <f>IF(Spreadsheet!AF228=0,"",Spreadsheet!AF228)</f>
      </c>
      <c r="AG22" s="173">
        <f>IF(Spreadsheet!AG228=0,"",Spreadsheet!AG228)</f>
      </c>
      <c r="AH22" s="173">
        <f>IF(Spreadsheet!AH228=0,"",Spreadsheet!AH228)</f>
      </c>
      <c r="AI22" s="173">
        <f>IF(Spreadsheet!AI228=0,"",Spreadsheet!AI228)</f>
      </c>
      <c r="AJ22" s="173">
        <f>IF(Spreadsheet!AJ228=0,"",Spreadsheet!AJ228)</f>
      </c>
      <c r="AK22" s="173">
        <f>IF(Spreadsheet!AK228=0,"",Spreadsheet!AK228)</f>
      </c>
      <c r="AL22" s="173">
        <f>IF(Spreadsheet!AL228=0,"",Spreadsheet!AL228)</f>
      </c>
      <c r="AM22" s="173">
        <f>IF(Spreadsheet!AM228=0,"",Spreadsheet!AM228)</f>
      </c>
      <c r="AN22" s="173">
        <f>IF(Spreadsheet!AN228=0,"",Spreadsheet!AN228)</f>
      </c>
      <c r="AO22" s="173">
        <f>IF(Spreadsheet!AO228=0,"",Spreadsheet!AO228)</f>
      </c>
      <c r="AP22" s="173">
        <f>IF(Spreadsheet!AP228=0,"",Spreadsheet!AP228)</f>
      </c>
      <c r="AQ22" s="173">
        <f>IF(Spreadsheet!AQ228=0,"",Spreadsheet!AQ228)</f>
      </c>
      <c r="AR22" s="173">
        <f>IF(Spreadsheet!AR228=0,"",Spreadsheet!AR228)</f>
      </c>
      <c r="AS22" s="173">
        <f>IF(Spreadsheet!AS228=0,"",Spreadsheet!AS228)</f>
      </c>
      <c r="AT22" s="173">
        <f>IF(Spreadsheet!AT228=0,"",Spreadsheet!AT228)</f>
      </c>
      <c r="AU22" s="173">
        <f>IF(Spreadsheet!AU228=0,"",Spreadsheet!AU228)</f>
      </c>
      <c r="AV22" s="173">
        <f>IF(Spreadsheet!AV228=0,"",Spreadsheet!AV228)</f>
      </c>
      <c r="AW22" s="173">
        <f>IF(Spreadsheet!AW228=0,"",Spreadsheet!AW228)</f>
      </c>
      <c r="AX22" s="173">
        <f>IF(Spreadsheet!AX228=0,"",Spreadsheet!AX228)</f>
      </c>
      <c r="AY22" s="173">
        <f>IF(Spreadsheet!AY228=0,"",Spreadsheet!AY228)</f>
      </c>
      <c r="AZ22" s="173">
        <f>IF(Spreadsheet!AZ228=0,"",Spreadsheet!AZ228)</f>
      </c>
      <c r="BA22" s="173">
        <f>IF(Spreadsheet!BA228=0,"",Spreadsheet!BA228)</f>
      </c>
      <c r="BB22" s="173">
        <f>IF(Spreadsheet!BB228=0,"",Spreadsheet!BB228)</f>
      </c>
      <c r="BC22" s="173">
        <f>IF(Spreadsheet!BC228=0,"",Spreadsheet!BC228)</f>
      </c>
      <c r="BD22" s="173">
        <f>IF(Spreadsheet!BD228=0,"",Spreadsheet!BD228)</f>
      </c>
      <c r="BE22" s="173">
        <f>IF(Spreadsheet!BE228=0,"",Spreadsheet!BE228)</f>
      </c>
      <c r="BF22" s="173">
        <f>IF(Spreadsheet!BF228=0,"",Spreadsheet!BF228)</f>
      </c>
      <c r="BG22" s="173">
        <f>IF(Spreadsheet!BG228=0,"",Spreadsheet!BG228)</f>
      </c>
      <c r="BH22" s="173">
        <f>IF(Spreadsheet!BH228=0,"",Spreadsheet!BH228)</f>
      </c>
      <c r="BI22" s="173">
        <f>IF(Spreadsheet!BI228=0,"",Spreadsheet!BI228)</f>
      </c>
      <c r="BJ22" s="173">
        <f>IF(Spreadsheet!BJ228=0,"",Spreadsheet!BJ228)</f>
      </c>
      <c r="BK22" s="173">
        <f>IF(Spreadsheet!BK228=0,"",Spreadsheet!BK228)</f>
      </c>
      <c r="BL22" s="173">
        <f>IF(Spreadsheet!BL228=0,"",Spreadsheet!BL228)</f>
      </c>
      <c r="BM22" s="173">
        <f>IF(Spreadsheet!BM228=0,"",Spreadsheet!BM228)</f>
      </c>
      <c r="BN22" s="173">
        <f>IF(Spreadsheet!BN228=0,"",Spreadsheet!BN228)</f>
      </c>
      <c r="BO22" s="173">
        <f>IF(Spreadsheet!BO228=0,"",Spreadsheet!BO228)</f>
      </c>
      <c r="BP22" s="173">
        <f>IF(Spreadsheet!BP228=0,"",Spreadsheet!BP228)</f>
      </c>
      <c r="BQ22" s="173">
        <f>IF(Spreadsheet!BQ228=0,"",Spreadsheet!BQ228)</f>
      </c>
      <c r="BR22" s="173">
        <f>IF(Spreadsheet!BR228=0,"",Spreadsheet!BR228)</f>
      </c>
      <c r="BS22" s="173">
        <f>IF(Spreadsheet!BS228=0,"",Spreadsheet!BS228)</f>
      </c>
      <c r="BT22" s="173">
        <f>IF(Spreadsheet!BT228=0,"",Spreadsheet!BT228)</f>
      </c>
      <c r="BU22" s="173">
        <f>IF(Spreadsheet!BU228=0,"",Spreadsheet!BU228)</f>
      </c>
      <c r="BV22" s="173">
        <f>IF(Spreadsheet!BV228=0,"",Spreadsheet!BV228)</f>
      </c>
      <c r="BW22" s="173">
        <f>IF(Spreadsheet!BW228=0,"",Spreadsheet!BW228)</f>
      </c>
      <c r="BX22" s="173">
        <f>IF(Spreadsheet!BX228=0,"",Spreadsheet!BX228)</f>
      </c>
      <c r="BY22" s="173">
        <f>IF(Spreadsheet!BY228=0,"",Spreadsheet!BY228)</f>
      </c>
      <c r="BZ22" s="173">
        <f>IF(Spreadsheet!BZ228=0,"",Spreadsheet!BZ228)</f>
      </c>
      <c r="CA22" s="173">
        <f>IF(Spreadsheet!CA228=0,"",Spreadsheet!CA228)</f>
      </c>
      <c r="CB22" s="173">
        <f>IF(Spreadsheet!CB228=0,"",Spreadsheet!CB228)</f>
      </c>
      <c r="CC22" s="173">
        <f>IF(Spreadsheet!CC228=0,"",Spreadsheet!CC228)</f>
      </c>
      <c r="CD22" s="173">
        <f>IF(Spreadsheet!CD228=0,"",Spreadsheet!CD228)</f>
      </c>
      <c r="CE22" s="173">
        <f>IF(Spreadsheet!CE228=0,"",Spreadsheet!CE228)</f>
      </c>
      <c r="CF22" s="173">
        <f>IF(Spreadsheet!CF228=0,"",Spreadsheet!CF228)</f>
      </c>
      <c r="CG22" s="173">
        <f>IF(Spreadsheet!CG228=0,"",Spreadsheet!CG228)</f>
      </c>
      <c r="CH22" s="173">
        <f>IF(Spreadsheet!CH228=0,"",Spreadsheet!CH228)</f>
      </c>
      <c r="CI22" s="173">
        <f>IF(Spreadsheet!CI228=0,"",Spreadsheet!CI228)</f>
      </c>
      <c r="CJ22" s="173">
        <f>IF(Spreadsheet!CJ228=0,"",Spreadsheet!CJ228)</f>
      </c>
      <c r="CK22" s="173">
        <f>IF(Spreadsheet!CK228=0,"",Spreadsheet!CK228)</f>
      </c>
      <c r="CL22" s="173">
        <f>IF(Spreadsheet!CL228=0,"",Spreadsheet!CL228)</f>
      </c>
      <c r="CM22" s="173">
        <f>IF(Spreadsheet!CM228=0,"",Spreadsheet!CM228)</f>
      </c>
      <c r="CN22" s="173">
        <f>IF(Spreadsheet!CN228=0,"",Spreadsheet!CN228)</f>
      </c>
      <c r="CO22" s="173">
        <f>IF(Spreadsheet!CO228=0,"",Spreadsheet!CO228)</f>
      </c>
      <c r="CU22" s="129"/>
    </row>
    <row r="23" spans="1:99" s="2" customFormat="1" ht="15">
      <c r="A23" s="411"/>
      <c r="B23" s="174" t="s">
        <v>158</v>
      </c>
      <c r="C23" s="175">
        <f>IF(Spreadsheet!J229=0,"",Spreadsheet!J229)</f>
      </c>
      <c r="D23" s="175">
        <f>IF(Spreadsheet!B229=0,"",Spreadsheet!B229)</f>
      </c>
      <c r="E23" s="175">
        <f>IF(Spreadsheet!C229=0,"",Spreadsheet!C229)</f>
      </c>
      <c r="F23" s="175">
        <f>IF(Spreadsheet!D229=0,"",Spreadsheet!D229)</f>
      </c>
      <c r="G23" s="175">
        <f>IF(Spreadsheet!E229=0,"",Spreadsheet!E229)</f>
      </c>
      <c r="H23" s="175">
        <f>IF(Spreadsheet!F229=0,"",Spreadsheet!F229)</f>
      </c>
      <c r="I23" s="175">
        <f>IF(Spreadsheet!G229=0,"",Spreadsheet!G229)</f>
      </c>
      <c r="J23" s="176">
        <f>IF(Spreadsheet!H229=0,"",Spreadsheet!H229)</f>
      </c>
      <c r="K23" s="176">
        <f>IF(Spreadsheet!I229=0,"",Spreadsheet!I229)</f>
      </c>
      <c r="L23" s="176">
        <f>IF(Spreadsheet!K229=0,"",Spreadsheet!K229)</f>
      </c>
      <c r="M23" s="176">
        <f>IF(Spreadsheet!L229=0,"",Spreadsheet!L229)</f>
      </c>
      <c r="N23" s="176">
        <f>IF(Spreadsheet!M229=0,"",Spreadsheet!M229)</f>
      </c>
      <c r="O23" s="176">
        <f>IF(Spreadsheet!N229=0,"",Spreadsheet!N229)</f>
      </c>
      <c r="P23" s="176">
        <f>IF(Spreadsheet!O229=0,"",Spreadsheet!O229)</f>
      </c>
      <c r="Q23" s="176">
        <f>IF(Spreadsheet!P229=0,"",Spreadsheet!P229)</f>
      </c>
      <c r="R23" s="176">
        <f>IF(Spreadsheet!Q229=0,"",Spreadsheet!Q229)</f>
      </c>
      <c r="S23" s="176">
        <f>IF(Spreadsheet!S229=0,"",Spreadsheet!S229)</f>
      </c>
      <c r="T23" s="176">
        <f>IF(Spreadsheet!T229=0,"",Spreadsheet!T229)</f>
      </c>
      <c r="U23" s="176">
        <f>IF(Spreadsheet!U229=0,"",Spreadsheet!U229)</f>
      </c>
      <c r="V23" s="176">
        <f>IF(Spreadsheet!V229=0,"",Spreadsheet!V229)</f>
      </c>
      <c r="W23" s="176">
        <f>IF(Spreadsheet!W229=0,"",Spreadsheet!W229)</f>
      </c>
      <c r="X23" s="176">
        <f>IF(Spreadsheet!X229=0,"",Spreadsheet!X229)</f>
      </c>
      <c r="Y23" s="176">
        <f>IF(Spreadsheet!Y229=0,"",Spreadsheet!Y229)</f>
      </c>
      <c r="Z23" s="176">
        <f>IF(Spreadsheet!Z229=0,"",Spreadsheet!Z229)</f>
      </c>
      <c r="AA23" s="176">
        <f>IF(Spreadsheet!AA229=0,"",Spreadsheet!AA229)</f>
      </c>
      <c r="AB23" s="176">
        <f>IF(Spreadsheet!AB229=0,"",Spreadsheet!AB229)</f>
      </c>
      <c r="AC23" s="176">
        <f>IF(Spreadsheet!AC229=0,"",Spreadsheet!AC229)</f>
      </c>
      <c r="AD23" s="176">
        <f>IF(Spreadsheet!AD229=0,"",Spreadsheet!AD229)</f>
      </c>
      <c r="AE23" s="176">
        <f>IF(Spreadsheet!AE229=0,"",Spreadsheet!AE229)</f>
      </c>
      <c r="AF23" s="176">
        <f>IF(Spreadsheet!AF229=0,"",Spreadsheet!AF229)</f>
      </c>
      <c r="AG23" s="176">
        <f>IF(Spreadsheet!AG229=0,"",Spreadsheet!AG229)</f>
      </c>
      <c r="AH23" s="176">
        <f>IF(Spreadsheet!AH229=0,"",Spreadsheet!AH229)</f>
      </c>
      <c r="AI23" s="176">
        <f>IF(Spreadsheet!AI229=0,"",Spreadsheet!AI229)</f>
      </c>
      <c r="AJ23" s="176">
        <f>IF(Spreadsheet!AJ229=0,"",Spreadsheet!AJ229)</f>
      </c>
      <c r="AK23" s="176">
        <f>IF(Spreadsheet!AK229=0,"",Spreadsheet!AK229)</f>
      </c>
      <c r="AL23" s="176">
        <f>IF(Spreadsheet!AL229=0,"",Spreadsheet!AL229)</f>
      </c>
      <c r="AM23" s="176">
        <f>IF(Spreadsheet!AM229=0,"",Spreadsheet!AM229)</f>
      </c>
      <c r="AN23" s="176">
        <f>IF(Spreadsheet!AN229=0,"",Spreadsheet!AN229)</f>
      </c>
      <c r="AO23" s="176">
        <f>IF(Spreadsheet!AO229=0,"",Spreadsheet!AO229)</f>
      </c>
      <c r="AP23" s="176">
        <f>IF(Spreadsheet!AP229=0,"",Spreadsheet!AP229)</f>
      </c>
      <c r="AQ23" s="176">
        <f>IF(Spreadsheet!AQ229=0,"",Spreadsheet!AQ229)</f>
      </c>
      <c r="AR23" s="176">
        <f>IF(Spreadsheet!AR229=0,"",Spreadsheet!AR229)</f>
      </c>
      <c r="AS23" s="176">
        <f>IF(Spreadsheet!AS229=0,"",Spreadsheet!AS229)</f>
      </c>
      <c r="AT23" s="176">
        <f>IF(Spreadsheet!AT229=0,"",Spreadsheet!AT229)</f>
      </c>
      <c r="AU23" s="176">
        <f>IF(Spreadsheet!AU229=0,"",Spreadsheet!AU229)</f>
      </c>
      <c r="AV23" s="176">
        <f>IF(Spreadsheet!AV229=0,"",Spreadsheet!AV229)</f>
      </c>
      <c r="AW23" s="176">
        <f>IF(Spreadsheet!AW229=0,"",Spreadsheet!AW229)</f>
      </c>
      <c r="AX23" s="176">
        <f>IF(Spreadsheet!AX229=0,"",Spreadsheet!AX229)</f>
      </c>
      <c r="AY23" s="176">
        <f>IF(Spreadsheet!AY229=0,"",Spreadsheet!AY229)</f>
      </c>
      <c r="AZ23" s="176">
        <f>IF(Spreadsheet!AZ229=0,"",Spreadsheet!AZ229)</f>
      </c>
      <c r="BA23" s="176">
        <f>IF(Spreadsheet!BA229=0,"",Spreadsheet!BA229)</f>
      </c>
      <c r="BB23" s="176">
        <f>IF(Spreadsheet!BB229=0,"",Spreadsheet!BB229)</f>
      </c>
      <c r="BC23" s="176">
        <f>IF(Spreadsheet!BC229=0,"",Spreadsheet!BC229)</f>
      </c>
      <c r="BD23" s="176">
        <f>IF(Spreadsheet!BD229=0,"",Spreadsheet!BD229)</f>
      </c>
      <c r="BE23" s="176">
        <f>IF(Spreadsheet!BE229=0,"",Spreadsheet!BE229)</f>
      </c>
      <c r="BF23" s="176">
        <f>IF(Spreadsheet!BF229=0,"",Spreadsheet!BF229)</f>
      </c>
      <c r="BG23" s="176">
        <f>IF(Spreadsheet!BG229=0,"",Spreadsheet!BG229)</f>
      </c>
      <c r="BH23" s="176">
        <f>IF(Spreadsheet!BH229=0,"",Spreadsheet!BH229)</f>
      </c>
      <c r="BI23" s="176">
        <f>IF(Spreadsheet!BI229=0,"",Spreadsheet!BI229)</f>
      </c>
      <c r="BJ23" s="176">
        <f>IF(Spreadsheet!BJ229=0,"",Spreadsheet!BJ229)</f>
      </c>
      <c r="BK23" s="176">
        <f>IF(Spreadsheet!BK229=0,"",Spreadsheet!BK229)</f>
      </c>
      <c r="BL23" s="176">
        <f>IF(Spreadsheet!BL229=0,"",Spreadsheet!BL229)</f>
      </c>
      <c r="BM23" s="176">
        <f>IF(Spreadsheet!BM229=0,"",Spreadsheet!BM229)</f>
      </c>
      <c r="BN23" s="176">
        <f>IF(Spreadsheet!BN229=0,"",Spreadsheet!BN229)</f>
      </c>
      <c r="BO23" s="176">
        <f>IF(Spreadsheet!BO229=0,"",Spreadsheet!BO229)</f>
      </c>
      <c r="BP23" s="176">
        <f>IF(Spreadsheet!BP229=0,"",Spreadsheet!BP229)</f>
      </c>
      <c r="BQ23" s="176">
        <f>IF(Spreadsheet!BQ229=0,"",Spreadsheet!BQ229)</f>
      </c>
      <c r="BR23" s="176">
        <f>IF(Spreadsheet!BR229=0,"",Spreadsheet!BR229)</f>
      </c>
      <c r="BS23" s="176">
        <f>IF(Spreadsheet!BS229=0,"",Spreadsheet!BS229)</f>
      </c>
      <c r="BT23" s="176">
        <f>IF(Spreadsheet!BT229=0,"",Spreadsheet!BT229)</f>
      </c>
      <c r="BU23" s="176">
        <f>IF(Spreadsheet!BU229=0,"",Spreadsheet!BU229)</f>
      </c>
      <c r="BV23" s="176">
        <f>IF(Spreadsheet!BV229=0,"",Spreadsheet!BV229)</f>
      </c>
      <c r="BW23" s="176">
        <f>IF(Spreadsheet!BW229=0,"",Spreadsheet!BW229)</f>
      </c>
      <c r="BX23" s="176">
        <f>IF(Spreadsheet!BX229=0,"",Spreadsheet!BX229)</f>
      </c>
      <c r="BY23" s="176">
        <f>IF(Spreadsheet!BY229=0,"",Spreadsheet!BY229)</f>
      </c>
      <c r="BZ23" s="176">
        <f>IF(Spreadsheet!BZ229=0,"",Spreadsheet!BZ229)</f>
      </c>
      <c r="CA23" s="176">
        <f>IF(Spreadsheet!CA229=0,"",Spreadsheet!CA229)</f>
      </c>
      <c r="CB23" s="176">
        <f>IF(Spreadsheet!CB229=0,"",Spreadsheet!CB229)</f>
      </c>
      <c r="CC23" s="176">
        <f>IF(Spreadsheet!CC229=0,"",Spreadsheet!CC229)</f>
      </c>
      <c r="CD23" s="176">
        <f>IF(Spreadsheet!CD229=0,"",Spreadsheet!CD229)</f>
      </c>
      <c r="CE23" s="176">
        <f>IF(Spreadsheet!CE229=0,"",Spreadsheet!CE229)</f>
      </c>
      <c r="CF23" s="176">
        <f>IF(Spreadsheet!CF229=0,"",Spreadsheet!CF229)</f>
      </c>
      <c r="CG23" s="176">
        <f>IF(Spreadsheet!CG229=0,"",Spreadsheet!CG229)</f>
      </c>
      <c r="CH23" s="176">
        <f>IF(Spreadsheet!CH229=0,"",Spreadsheet!CH229)</f>
      </c>
      <c r="CI23" s="176">
        <f>IF(Spreadsheet!CI229=0,"",Spreadsheet!CI229)</f>
      </c>
      <c r="CJ23" s="176">
        <f>IF(Spreadsheet!CJ229=0,"",Spreadsheet!CJ229)</f>
      </c>
      <c r="CK23" s="176">
        <f>IF(Spreadsheet!CK229=0,"",Spreadsheet!CK229)</f>
      </c>
      <c r="CL23" s="176">
        <f>IF(Spreadsheet!CL229=0,"",Spreadsheet!CL229)</f>
      </c>
      <c r="CM23" s="176">
        <f>IF(Spreadsheet!CM229=0,"",Spreadsheet!CM229)</f>
      </c>
      <c r="CN23" s="176">
        <f>IF(Spreadsheet!CN229=0,"",Spreadsheet!CN229)</f>
      </c>
      <c r="CO23" s="176">
        <f>IF(Spreadsheet!CO229=0,"",Spreadsheet!CO229)</f>
      </c>
      <c r="CU23" s="126"/>
    </row>
    <row r="24" spans="1:99" s="128" customFormat="1" ht="15">
      <c r="A24" s="411"/>
      <c r="B24" s="172" t="s">
        <v>159</v>
      </c>
      <c r="C24" s="177">
        <f>IF(Spreadsheet!J230=0,"",Spreadsheet!J230)</f>
      </c>
      <c r="D24" s="177">
        <f>IF(Spreadsheet!B230=0,"",Spreadsheet!B230)</f>
      </c>
      <c r="E24" s="177">
        <f>IF(Spreadsheet!C230=0,"",Spreadsheet!C230)</f>
      </c>
      <c r="F24" s="177">
        <f>IF(Spreadsheet!D230=0,"",Spreadsheet!D230)</f>
      </c>
      <c r="G24" s="177">
        <f>IF(Spreadsheet!E230=0,"",Spreadsheet!E230)</f>
      </c>
      <c r="H24" s="177">
        <f>IF(Spreadsheet!F230=0,"",Spreadsheet!F230)</f>
      </c>
      <c r="I24" s="177">
        <f>IF(Spreadsheet!G230=0,"",Spreadsheet!G230)</f>
      </c>
      <c r="J24" s="173">
        <f>IF(Spreadsheet!H230=0,"",Spreadsheet!H230)</f>
      </c>
      <c r="K24" s="173">
        <f>IF(Spreadsheet!I230=0,"",Spreadsheet!I230)</f>
      </c>
      <c r="L24" s="173">
        <f>IF(Spreadsheet!K230=0,"",Spreadsheet!K230)</f>
      </c>
      <c r="M24" s="173">
        <f>IF(Spreadsheet!L230=0,"",Spreadsheet!L230)</f>
      </c>
      <c r="N24" s="173">
        <f>IF(Spreadsheet!M230=0,"",Spreadsheet!M230)</f>
      </c>
      <c r="O24" s="173">
        <f>IF(Spreadsheet!N230=0,"",Spreadsheet!N230)</f>
      </c>
      <c r="P24" s="173">
        <f>IF(Spreadsheet!O230=0,"",Spreadsheet!O230)</f>
      </c>
      <c r="Q24" s="173">
        <f>IF(Spreadsheet!P230=0,"",Spreadsheet!P230)</f>
      </c>
      <c r="R24" s="173">
        <f>IF(Spreadsheet!Q230=0,"",Spreadsheet!Q230)</f>
      </c>
      <c r="S24" s="173">
        <f>IF(Spreadsheet!S230=0,"",Spreadsheet!S230)</f>
      </c>
      <c r="T24" s="173">
        <f>IF(Spreadsheet!T230=0,"",Spreadsheet!T230)</f>
      </c>
      <c r="U24" s="173">
        <f>IF(Spreadsheet!U230=0,"",Spreadsheet!U230)</f>
      </c>
      <c r="V24" s="173">
        <f>IF(Spreadsheet!V230=0,"",Spreadsheet!V230)</f>
      </c>
      <c r="W24" s="173">
        <f>IF(Spreadsheet!W230=0,"",Spreadsheet!W230)</f>
      </c>
      <c r="X24" s="173">
        <f>IF(Spreadsheet!X230=0,"",Spreadsheet!X230)</f>
      </c>
      <c r="Y24" s="173">
        <f>IF(Spreadsheet!Y230=0,"",Spreadsheet!Y230)</f>
      </c>
      <c r="Z24" s="173">
        <f>IF(Spreadsheet!Z230=0,"",Spreadsheet!Z230)</f>
      </c>
      <c r="AA24" s="173">
        <f>IF(Spreadsheet!AA230=0,"",Spreadsheet!AA230)</f>
      </c>
      <c r="AB24" s="173">
        <f>IF(Spreadsheet!AB230=0,"",Spreadsheet!AB230)</f>
      </c>
      <c r="AC24" s="173">
        <f>IF(Spreadsheet!AC230=0,"",Spreadsheet!AC230)</f>
      </c>
      <c r="AD24" s="173">
        <f>IF(Spreadsheet!AD230=0,"",Spreadsheet!AD230)</f>
      </c>
      <c r="AE24" s="173">
        <f>IF(Spreadsheet!AE230=0,"",Spreadsheet!AE230)</f>
      </c>
      <c r="AF24" s="173">
        <f>IF(Spreadsheet!AF230=0,"",Spreadsheet!AF230)</f>
      </c>
      <c r="AG24" s="173">
        <f>IF(Spreadsheet!AG230=0,"",Spreadsheet!AG230)</f>
      </c>
      <c r="AH24" s="173">
        <f>IF(Spreadsheet!AH230=0,"",Spreadsheet!AH230)</f>
      </c>
      <c r="AI24" s="173">
        <f>IF(Spreadsheet!AI230=0,"",Spreadsheet!AI230)</f>
      </c>
      <c r="AJ24" s="173">
        <f>IF(Spreadsheet!AJ230=0,"",Spreadsheet!AJ230)</f>
      </c>
      <c r="AK24" s="173">
        <f>IF(Spreadsheet!AK230=0,"",Spreadsheet!AK230)</f>
      </c>
      <c r="AL24" s="173">
        <f>IF(Spreadsheet!AL230=0,"",Spreadsheet!AL230)</f>
      </c>
      <c r="AM24" s="173">
        <f>IF(Spreadsheet!AM230=0,"",Spreadsheet!AM230)</f>
      </c>
      <c r="AN24" s="173">
        <f>IF(Spreadsheet!AN230=0,"",Spreadsheet!AN230)</f>
      </c>
      <c r="AO24" s="173">
        <f>IF(Spreadsheet!AO230=0,"",Spreadsheet!AO230)</f>
      </c>
      <c r="AP24" s="173">
        <f>IF(Spreadsheet!AP230=0,"",Spreadsheet!AP230)</f>
      </c>
      <c r="AQ24" s="173">
        <f>IF(Spreadsheet!AQ230=0,"",Spreadsheet!AQ230)</f>
      </c>
      <c r="AR24" s="173">
        <f>IF(Spreadsheet!AR230=0,"",Spreadsheet!AR230)</f>
      </c>
      <c r="AS24" s="173">
        <f>IF(Spreadsheet!AS230=0,"",Spreadsheet!AS230)</f>
      </c>
      <c r="AT24" s="173">
        <f>IF(Spreadsheet!AT230=0,"",Spreadsheet!AT230)</f>
      </c>
      <c r="AU24" s="173">
        <f>IF(Spreadsheet!AU230=0,"",Spreadsheet!AU230)</f>
      </c>
      <c r="AV24" s="173">
        <f>IF(Spreadsheet!AV230=0,"",Spreadsheet!AV230)</f>
      </c>
      <c r="AW24" s="173">
        <f>IF(Spreadsheet!AW230=0,"",Spreadsheet!AW230)</f>
      </c>
      <c r="AX24" s="173">
        <f>IF(Spreadsheet!AX230=0,"",Spreadsheet!AX230)</f>
      </c>
      <c r="AY24" s="173">
        <f>IF(Spreadsheet!AY230=0,"",Spreadsheet!AY230)</f>
      </c>
      <c r="AZ24" s="173">
        <f>IF(Spreadsheet!AZ230=0,"",Spreadsheet!AZ230)</f>
      </c>
      <c r="BA24" s="173">
        <f>IF(Spreadsheet!BA230=0,"",Spreadsheet!BA230)</f>
      </c>
      <c r="BB24" s="173">
        <f>IF(Spreadsheet!BB230=0,"",Spreadsheet!BB230)</f>
      </c>
      <c r="BC24" s="173">
        <f>IF(Spreadsheet!BC230=0,"",Spreadsheet!BC230)</f>
      </c>
      <c r="BD24" s="173">
        <f>IF(Spreadsheet!BD230=0,"",Spreadsheet!BD230)</f>
      </c>
      <c r="BE24" s="173">
        <f>IF(Spreadsheet!BE230=0,"",Spreadsheet!BE230)</f>
      </c>
      <c r="BF24" s="173">
        <f>IF(Spreadsheet!BF230=0,"",Spreadsheet!BF230)</f>
      </c>
      <c r="BG24" s="173">
        <f>IF(Spreadsheet!BG230=0,"",Spreadsheet!BG230)</f>
      </c>
      <c r="BH24" s="173">
        <f>IF(Spreadsheet!BH230=0,"",Spreadsheet!BH230)</f>
      </c>
      <c r="BI24" s="173">
        <f>IF(Spreadsheet!BI230=0,"",Spreadsheet!BI230)</f>
      </c>
      <c r="BJ24" s="173">
        <f>IF(Spreadsheet!BJ230=0,"",Spreadsheet!BJ230)</f>
      </c>
      <c r="BK24" s="173">
        <f>IF(Spreadsheet!BK230=0,"",Spreadsheet!BK230)</f>
      </c>
      <c r="BL24" s="173">
        <f>IF(Spreadsheet!BL230=0,"",Spreadsheet!BL230)</f>
      </c>
      <c r="BM24" s="173">
        <f>IF(Spreadsheet!BM230=0,"",Spreadsheet!BM230)</f>
      </c>
      <c r="BN24" s="173">
        <f>IF(Spreadsheet!BN230=0,"",Spreadsheet!BN230)</f>
      </c>
      <c r="BO24" s="173">
        <f>IF(Spreadsheet!BO230=0,"",Spreadsheet!BO230)</f>
      </c>
      <c r="BP24" s="173">
        <f>IF(Spreadsheet!BP230=0,"",Spreadsheet!BP230)</f>
      </c>
      <c r="BQ24" s="173">
        <f>IF(Spreadsheet!BQ230=0,"",Spreadsheet!BQ230)</f>
      </c>
      <c r="BR24" s="173">
        <f>IF(Spreadsheet!BR230=0,"",Spreadsheet!BR230)</f>
      </c>
      <c r="BS24" s="173">
        <f>IF(Spreadsheet!BS230=0,"",Spreadsheet!BS230)</f>
      </c>
      <c r="BT24" s="173">
        <f>IF(Spreadsheet!BT230=0,"",Spreadsheet!BT230)</f>
      </c>
      <c r="BU24" s="173">
        <f>IF(Spreadsheet!BU230=0,"",Spreadsheet!BU230)</f>
      </c>
      <c r="BV24" s="173">
        <f>IF(Spreadsheet!BV230=0,"",Spreadsheet!BV230)</f>
      </c>
      <c r="BW24" s="173">
        <f>IF(Spreadsheet!BW230=0,"",Spreadsheet!BW230)</f>
      </c>
      <c r="BX24" s="173">
        <f>IF(Spreadsheet!BX230=0,"",Spreadsheet!BX230)</f>
      </c>
      <c r="BY24" s="173">
        <f>IF(Spreadsheet!BY230=0,"",Spreadsheet!BY230)</f>
      </c>
      <c r="BZ24" s="173">
        <f>IF(Spreadsheet!BZ230=0,"",Spreadsheet!BZ230)</f>
      </c>
      <c r="CA24" s="173">
        <f>IF(Spreadsheet!CA230=0,"",Spreadsheet!CA230)</f>
      </c>
      <c r="CB24" s="173">
        <f>IF(Spreadsheet!CB230=0,"",Spreadsheet!CB230)</f>
      </c>
      <c r="CC24" s="173">
        <f>IF(Spreadsheet!CC230=0,"",Spreadsheet!CC230)</f>
      </c>
      <c r="CD24" s="173">
        <f>IF(Spreadsheet!CD230=0,"",Spreadsheet!CD230)</f>
      </c>
      <c r="CE24" s="173">
        <f>IF(Spreadsheet!CE230=0,"",Spreadsheet!CE230)</f>
      </c>
      <c r="CF24" s="173">
        <f>IF(Spreadsheet!CF230=0,"",Spreadsheet!CF230)</f>
      </c>
      <c r="CG24" s="173">
        <f>IF(Spreadsheet!CG230=0,"",Spreadsheet!CG230)</f>
      </c>
      <c r="CH24" s="173">
        <f>IF(Spreadsheet!CH230=0,"",Spreadsheet!CH230)</f>
      </c>
      <c r="CI24" s="173">
        <f>IF(Spreadsheet!CI230=0,"",Spreadsheet!CI230)</f>
      </c>
      <c r="CJ24" s="173">
        <f>IF(Spreadsheet!CJ230=0,"",Spreadsheet!CJ230)</f>
      </c>
      <c r="CK24" s="173">
        <f>IF(Spreadsheet!CK230=0,"",Spreadsheet!CK230)</f>
      </c>
      <c r="CL24" s="173">
        <f>IF(Spreadsheet!CL230=0,"",Spreadsheet!CL230)</f>
      </c>
      <c r="CM24" s="173">
        <f>IF(Spreadsheet!CM230=0,"",Spreadsheet!CM230)</f>
      </c>
      <c r="CN24" s="173">
        <f>IF(Spreadsheet!CN230=0,"",Spreadsheet!CN230)</f>
      </c>
      <c r="CO24" s="173">
        <f>IF(Spreadsheet!CO230=0,"",Spreadsheet!CO230)</f>
      </c>
      <c r="CU24" s="129"/>
    </row>
    <row r="25" spans="1:99" s="2" customFormat="1" ht="15">
      <c r="A25" s="411"/>
      <c r="B25" s="174" t="s">
        <v>160</v>
      </c>
      <c r="C25" s="175">
        <f>IF(Spreadsheet!J231=0,"",Spreadsheet!J231)</f>
      </c>
      <c r="D25" s="175">
        <f>IF(Spreadsheet!B231=0,"",Spreadsheet!B231)</f>
      </c>
      <c r="E25" s="175">
        <f>IF(Spreadsheet!C231=0,"",Spreadsheet!C231)</f>
      </c>
      <c r="F25" s="175">
        <f>IF(Spreadsheet!D231=0,"",Spreadsheet!D231)</f>
      </c>
      <c r="G25" s="175">
        <f>IF(Spreadsheet!E231=0,"",Spreadsheet!E231)</f>
      </c>
      <c r="H25" s="175">
        <f>IF(Spreadsheet!F231=0,"",Spreadsheet!F231)</f>
      </c>
      <c r="I25" s="175">
        <f>IF(Spreadsheet!G231=0,"",Spreadsheet!G231)</f>
      </c>
      <c r="J25" s="176">
        <f>IF(Spreadsheet!H231=0,"",Spreadsheet!H231)</f>
      </c>
      <c r="K25" s="176">
        <f>IF(Spreadsheet!I231=0,"",Spreadsheet!I231)</f>
      </c>
      <c r="L25" s="176">
        <f>IF(Spreadsheet!K231=0,"",Spreadsheet!K231)</f>
      </c>
      <c r="M25" s="176">
        <f>IF(Spreadsheet!L231=0,"",Spreadsheet!L231)</f>
      </c>
      <c r="N25" s="176">
        <f>IF(Spreadsheet!M231=0,"",Spreadsheet!M231)</f>
      </c>
      <c r="O25" s="176">
        <f>IF(Spreadsheet!N231=0,"",Spreadsheet!N231)</f>
      </c>
      <c r="P25" s="176">
        <f>IF(Spreadsheet!O231=0,"",Spreadsheet!O231)</f>
      </c>
      <c r="Q25" s="176">
        <f>IF(Spreadsheet!P231=0,"",Spreadsheet!P231)</f>
      </c>
      <c r="R25" s="176">
        <f>IF(Spreadsheet!Q231=0,"",Spreadsheet!Q231)</f>
      </c>
      <c r="S25" s="176">
        <f>IF(Spreadsheet!S231=0,"",Spreadsheet!S231)</f>
      </c>
      <c r="T25" s="176">
        <f>IF(Spreadsheet!T231=0,"",Spreadsheet!T231)</f>
      </c>
      <c r="U25" s="176">
        <f>IF(Spreadsheet!U231=0,"",Spreadsheet!U231)</f>
      </c>
      <c r="V25" s="176">
        <f>IF(Spreadsheet!V231=0,"",Spreadsheet!V231)</f>
      </c>
      <c r="W25" s="176">
        <f>IF(Spreadsheet!W231=0,"",Spreadsheet!W231)</f>
      </c>
      <c r="X25" s="176">
        <f>IF(Spreadsheet!X231=0,"",Spreadsheet!X231)</f>
      </c>
      <c r="Y25" s="176">
        <f>IF(Spreadsheet!Y231=0,"",Spreadsheet!Y231)</f>
      </c>
      <c r="Z25" s="176">
        <f>IF(Spreadsheet!Z231=0,"",Spreadsheet!Z231)</f>
      </c>
      <c r="AA25" s="176">
        <f>IF(Spreadsheet!AA231=0,"",Spreadsheet!AA231)</f>
      </c>
      <c r="AB25" s="176">
        <f>IF(Spreadsheet!AB231=0,"",Spreadsheet!AB231)</f>
      </c>
      <c r="AC25" s="176">
        <f>IF(Spreadsheet!AC231=0,"",Spreadsheet!AC231)</f>
      </c>
      <c r="AD25" s="176">
        <f>IF(Spreadsheet!AD231=0,"",Spreadsheet!AD231)</f>
      </c>
      <c r="AE25" s="176">
        <f>IF(Spreadsheet!AE231=0,"",Spreadsheet!AE231)</f>
      </c>
      <c r="AF25" s="176">
        <f>IF(Spreadsheet!AF231=0,"",Spreadsheet!AF231)</f>
      </c>
      <c r="AG25" s="176">
        <f>IF(Spreadsheet!AG231=0,"",Spreadsheet!AG231)</f>
      </c>
      <c r="AH25" s="176">
        <f>IF(Spreadsheet!AH231=0,"",Spreadsheet!AH231)</f>
      </c>
      <c r="AI25" s="176">
        <f>IF(Spreadsheet!AI231=0,"",Spreadsheet!AI231)</f>
      </c>
      <c r="AJ25" s="176">
        <f>IF(Spreadsheet!AJ231=0,"",Spreadsheet!AJ231)</f>
      </c>
      <c r="AK25" s="176">
        <f>IF(Spreadsheet!AK231=0,"",Spreadsheet!AK231)</f>
      </c>
      <c r="AL25" s="176">
        <f>IF(Spreadsheet!AL231=0,"",Spreadsheet!AL231)</f>
      </c>
      <c r="AM25" s="176">
        <f>IF(Spreadsheet!AM231=0,"",Spreadsheet!AM231)</f>
      </c>
      <c r="AN25" s="176">
        <f>IF(Spreadsheet!AN231=0,"",Spreadsheet!AN231)</f>
      </c>
      <c r="AO25" s="176">
        <f>IF(Spreadsheet!AO231=0,"",Spreadsheet!AO231)</f>
      </c>
      <c r="AP25" s="176">
        <f>IF(Spreadsheet!AP231=0,"",Spreadsheet!AP231)</f>
      </c>
      <c r="AQ25" s="176">
        <f>IF(Spreadsheet!AQ231=0,"",Spreadsheet!AQ231)</f>
      </c>
      <c r="AR25" s="176">
        <f>IF(Spreadsheet!AR231=0,"",Spreadsheet!AR231)</f>
      </c>
      <c r="AS25" s="176">
        <f>IF(Spreadsheet!AS231=0,"",Spreadsheet!AS231)</f>
      </c>
      <c r="AT25" s="176">
        <f>IF(Spreadsheet!AT231=0,"",Spreadsheet!AT231)</f>
      </c>
      <c r="AU25" s="176">
        <f>IF(Spreadsheet!AU231=0,"",Spreadsheet!AU231)</f>
      </c>
      <c r="AV25" s="176">
        <f>IF(Spreadsheet!AV231=0,"",Spreadsheet!AV231)</f>
      </c>
      <c r="AW25" s="176">
        <f>IF(Spreadsheet!AW231=0,"",Spreadsheet!AW231)</f>
      </c>
      <c r="AX25" s="176">
        <f>IF(Spreadsheet!AX231=0,"",Spreadsheet!AX231)</f>
      </c>
      <c r="AY25" s="176">
        <f>IF(Spreadsheet!AY231=0,"",Spreadsheet!AY231)</f>
      </c>
      <c r="AZ25" s="176">
        <f>IF(Spreadsheet!AZ231=0,"",Spreadsheet!AZ231)</f>
      </c>
      <c r="BA25" s="176">
        <f>IF(Spreadsheet!BA231=0,"",Spreadsheet!BA231)</f>
      </c>
      <c r="BB25" s="176">
        <f>IF(Spreadsheet!BB231=0,"",Spreadsheet!BB231)</f>
      </c>
      <c r="BC25" s="176">
        <f>IF(Spreadsheet!BC231=0,"",Spreadsheet!BC231)</f>
      </c>
      <c r="BD25" s="176">
        <f>IF(Spreadsheet!BD231=0,"",Spreadsheet!BD231)</f>
      </c>
      <c r="BE25" s="176">
        <f>IF(Spreadsheet!BE231=0,"",Spreadsheet!BE231)</f>
      </c>
      <c r="BF25" s="176">
        <f>IF(Spreadsheet!BF231=0,"",Spreadsheet!BF231)</f>
      </c>
      <c r="BG25" s="176">
        <f>IF(Spreadsheet!BG231=0,"",Spreadsheet!BG231)</f>
      </c>
      <c r="BH25" s="176">
        <f>IF(Spreadsheet!BH231=0,"",Spreadsheet!BH231)</f>
      </c>
      <c r="BI25" s="176">
        <f>IF(Spreadsheet!BI231=0,"",Spreadsheet!BI231)</f>
      </c>
      <c r="BJ25" s="176">
        <f>IF(Spreadsheet!BJ231=0,"",Spreadsheet!BJ231)</f>
      </c>
      <c r="BK25" s="176">
        <f>IF(Spreadsheet!BK231=0,"",Spreadsheet!BK231)</f>
      </c>
      <c r="BL25" s="176">
        <f>IF(Spreadsheet!BL231=0,"",Spreadsheet!BL231)</f>
      </c>
      <c r="BM25" s="176">
        <f>IF(Spreadsheet!BM231=0,"",Spreadsheet!BM231)</f>
      </c>
      <c r="BN25" s="176">
        <f>IF(Spreadsheet!BN231=0,"",Spreadsheet!BN231)</f>
      </c>
      <c r="BO25" s="176">
        <f>IF(Spreadsheet!BO231=0,"",Spreadsheet!BO231)</f>
      </c>
      <c r="BP25" s="176">
        <f>IF(Spreadsheet!BP231=0,"",Spreadsheet!BP231)</f>
      </c>
      <c r="BQ25" s="176">
        <f>IF(Spreadsheet!BQ231=0,"",Spreadsheet!BQ231)</f>
      </c>
      <c r="BR25" s="176">
        <f>IF(Spreadsheet!BR231=0,"",Spreadsheet!BR231)</f>
      </c>
      <c r="BS25" s="176">
        <f>IF(Spreadsheet!BS231=0,"",Spreadsheet!BS231)</f>
      </c>
      <c r="BT25" s="176">
        <f>IF(Spreadsheet!BT231=0,"",Spreadsheet!BT231)</f>
      </c>
      <c r="BU25" s="176">
        <f>IF(Spreadsheet!BU231=0,"",Spreadsheet!BU231)</f>
      </c>
      <c r="BV25" s="176">
        <f>IF(Spreadsheet!BV231=0,"",Spreadsheet!BV231)</f>
      </c>
      <c r="BW25" s="176">
        <f>IF(Spreadsheet!BW231=0,"",Spreadsheet!BW231)</f>
      </c>
      <c r="BX25" s="176">
        <f>IF(Spreadsheet!BX231=0,"",Spreadsheet!BX231)</f>
      </c>
      <c r="BY25" s="176">
        <f>IF(Spreadsheet!BY231=0,"",Spreadsheet!BY231)</f>
      </c>
      <c r="BZ25" s="176">
        <f>IF(Spreadsheet!BZ231=0,"",Spreadsheet!BZ231)</f>
      </c>
      <c r="CA25" s="176">
        <f>IF(Spreadsheet!CA231=0,"",Spreadsheet!CA231)</f>
      </c>
      <c r="CB25" s="176">
        <f>IF(Spreadsheet!CB231=0,"",Spreadsheet!CB231)</f>
      </c>
      <c r="CC25" s="176">
        <f>IF(Spreadsheet!CC231=0,"",Spreadsheet!CC231)</f>
      </c>
      <c r="CD25" s="176">
        <f>IF(Spreadsheet!CD231=0,"",Spreadsheet!CD231)</f>
      </c>
      <c r="CE25" s="176">
        <f>IF(Spreadsheet!CE231=0,"",Spreadsheet!CE231)</f>
      </c>
      <c r="CF25" s="176">
        <f>IF(Spreadsheet!CF231=0,"",Spreadsheet!CF231)</f>
      </c>
      <c r="CG25" s="176">
        <f>IF(Spreadsheet!CG231=0,"",Spreadsheet!CG231)</f>
      </c>
      <c r="CH25" s="176">
        <f>IF(Spreadsheet!CH231=0,"",Spreadsheet!CH231)</f>
      </c>
      <c r="CI25" s="176">
        <f>IF(Spreadsheet!CI231=0,"",Spreadsheet!CI231)</f>
      </c>
      <c r="CJ25" s="176">
        <f>IF(Spreadsheet!CJ231=0,"",Spreadsheet!CJ231)</f>
      </c>
      <c r="CK25" s="176">
        <f>IF(Spreadsheet!CK231=0,"",Spreadsheet!CK231)</f>
      </c>
      <c r="CL25" s="176">
        <f>IF(Spreadsheet!CL231=0,"",Spreadsheet!CL231)</f>
      </c>
      <c r="CM25" s="176">
        <f>IF(Spreadsheet!CM231=0,"",Spreadsheet!CM231)</f>
      </c>
      <c r="CN25" s="176">
        <f>IF(Spreadsheet!CN231=0,"",Spreadsheet!CN231)</f>
      </c>
      <c r="CO25" s="176">
        <f>IF(Spreadsheet!CO231=0,"",Spreadsheet!CO231)</f>
      </c>
      <c r="CU25" s="126"/>
    </row>
    <row r="26" spans="1:99" s="128" customFormat="1" ht="15">
      <c r="A26" s="411"/>
      <c r="B26" s="172" t="s">
        <v>197</v>
      </c>
      <c r="C26" s="177">
        <f>IF(Spreadsheet!J232=0,"",Spreadsheet!J232)</f>
      </c>
      <c r="D26" s="177">
        <f>IF(Spreadsheet!B232=0,"",Spreadsheet!B232)</f>
      </c>
      <c r="E26" s="177">
        <f>IF(Spreadsheet!C232=0,"",Spreadsheet!C232)</f>
      </c>
      <c r="F26" s="177">
        <f>IF(Spreadsheet!D232=0,"",Spreadsheet!D232)</f>
      </c>
      <c r="G26" s="177">
        <f>IF(Spreadsheet!E232=0,"",Spreadsheet!E232)</f>
      </c>
      <c r="H26" s="177">
        <f>IF(Spreadsheet!F232=0,"",Spreadsheet!F232)</f>
      </c>
      <c r="I26" s="177">
        <f>IF(Spreadsheet!G232=0,"",Spreadsheet!G232)</f>
      </c>
      <c r="J26" s="173">
        <f>IF(Spreadsheet!H232=0,"",Spreadsheet!H232)</f>
      </c>
      <c r="K26" s="173">
        <f>IF(Spreadsheet!I232=0,"",Spreadsheet!I232)</f>
      </c>
      <c r="L26" s="173">
        <f>IF(Spreadsheet!K232=0,"",Spreadsheet!K232)</f>
      </c>
      <c r="M26" s="173">
        <f>IF(Spreadsheet!L232=0,"",Spreadsheet!L232)</f>
      </c>
      <c r="N26" s="173">
        <f>IF(Spreadsheet!M232=0,"",Spreadsheet!M232)</f>
      </c>
      <c r="O26" s="173">
        <f>IF(Spreadsheet!N232=0,"",Spreadsheet!N232)</f>
      </c>
      <c r="P26" s="173">
        <f>IF(Spreadsheet!O232=0,"",Spreadsheet!O232)</f>
      </c>
      <c r="Q26" s="173">
        <f>IF(Spreadsheet!P232=0,"",Spreadsheet!P232)</f>
      </c>
      <c r="R26" s="173">
        <f>IF(Spreadsheet!Q232=0,"",Spreadsheet!Q232)</f>
      </c>
      <c r="S26" s="173">
        <f>IF(Spreadsheet!S232=0,"",Spreadsheet!S232)</f>
      </c>
      <c r="T26" s="173">
        <f>IF(Spreadsheet!T232=0,"",Spreadsheet!T232)</f>
      </c>
      <c r="U26" s="173">
        <f>IF(Spreadsheet!U232=0,"",Spreadsheet!U232)</f>
      </c>
      <c r="V26" s="173">
        <f>IF(Spreadsheet!V232=0,"",Spreadsheet!V232)</f>
      </c>
      <c r="W26" s="173">
        <f>IF(Spreadsheet!W232=0,"",Spreadsheet!W232)</f>
      </c>
      <c r="X26" s="173">
        <f>IF(Spreadsheet!X232=0,"",Spreadsheet!X232)</f>
      </c>
      <c r="Y26" s="173">
        <f>IF(Spreadsheet!Y232=0,"",Spreadsheet!Y232)</f>
      </c>
      <c r="Z26" s="173">
        <f>IF(Spreadsheet!Z232=0,"",Spreadsheet!Z232)</f>
      </c>
      <c r="AA26" s="173">
        <f>IF(Spreadsheet!AA232=0,"",Spreadsheet!AA232)</f>
      </c>
      <c r="AB26" s="173">
        <f>IF(Spreadsheet!AB232=0,"",Spreadsheet!AB232)</f>
      </c>
      <c r="AC26" s="173">
        <f>IF(Spreadsheet!AC232=0,"",Spreadsheet!AC232)</f>
      </c>
      <c r="AD26" s="173">
        <f>IF(Spreadsheet!AD232=0,"",Spreadsheet!AD232)</f>
      </c>
      <c r="AE26" s="173">
        <f>IF(Spreadsheet!AE232=0,"",Spreadsheet!AE232)</f>
      </c>
      <c r="AF26" s="173">
        <f>IF(Spreadsheet!AF232=0,"",Spreadsheet!AF232)</f>
      </c>
      <c r="AG26" s="173">
        <f>IF(Spreadsheet!AG232=0,"",Spreadsheet!AG232)</f>
      </c>
      <c r="AH26" s="173">
        <f>IF(Spreadsheet!AH232=0,"",Spreadsheet!AH232)</f>
      </c>
      <c r="AI26" s="173">
        <f>IF(Spreadsheet!AI232=0,"",Spreadsheet!AI232)</f>
      </c>
      <c r="AJ26" s="173">
        <f>IF(Spreadsheet!AJ232=0,"",Spreadsheet!AJ232)</f>
      </c>
      <c r="AK26" s="173">
        <f>IF(Spreadsheet!AK232=0,"",Spreadsheet!AK232)</f>
      </c>
      <c r="AL26" s="173">
        <f>IF(Spreadsheet!AL232=0,"",Spreadsheet!AL232)</f>
      </c>
      <c r="AM26" s="173">
        <f>IF(Spreadsheet!AM232=0,"",Spreadsheet!AM232)</f>
      </c>
      <c r="AN26" s="173">
        <f>IF(Spreadsheet!AN232=0,"",Spreadsheet!AN232)</f>
      </c>
      <c r="AO26" s="173">
        <f>IF(Spreadsheet!AO232=0,"",Spreadsheet!AO232)</f>
      </c>
      <c r="AP26" s="173">
        <f>IF(Spreadsheet!AP232=0,"",Spreadsheet!AP232)</f>
      </c>
      <c r="AQ26" s="173">
        <f>IF(Spreadsheet!AQ232=0,"",Spreadsheet!AQ232)</f>
      </c>
      <c r="AR26" s="173">
        <f>IF(Spreadsheet!AR232=0,"",Spreadsheet!AR232)</f>
      </c>
      <c r="AS26" s="173">
        <f>IF(Spreadsheet!AS232=0,"",Spreadsheet!AS232)</f>
      </c>
      <c r="AT26" s="173">
        <f>IF(Spreadsheet!AT232=0,"",Spreadsheet!AT232)</f>
      </c>
      <c r="AU26" s="173">
        <f>IF(Spreadsheet!AU232=0,"",Spreadsheet!AU232)</f>
      </c>
      <c r="AV26" s="173">
        <f>IF(Spreadsheet!AV232=0,"",Spreadsheet!AV232)</f>
      </c>
      <c r="AW26" s="173">
        <f>IF(Spreadsheet!AW232=0,"",Spreadsheet!AW232)</f>
      </c>
      <c r="AX26" s="173">
        <f>IF(Spreadsheet!AX232=0,"",Spreadsheet!AX232)</f>
      </c>
      <c r="AY26" s="173">
        <f>IF(Spreadsheet!AY232=0,"",Spreadsheet!AY232)</f>
      </c>
      <c r="AZ26" s="173">
        <f>IF(Spreadsheet!AZ232=0,"",Spreadsheet!AZ232)</f>
      </c>
      <c r="BA26" s="173">
        <f>IF(Spreadsheet!BA232=0,"",Spreadsheet!BA232)</f>
      </c>
      <c r="BB26" s="173">
        <f>IF(Spreadsheet!BB232=0,"",Spreadsheet!BB232)</f>
      </c>
      <c r="BC26" s="173">
        <f>IF(Spreadsheet!BC232=0,"",Spreadsheet!BC232)</f>
      </c>
      <c r="BD26" s="173">
        <f>IF(Spreadsheet!BD232=0,"",Spreadsheet!BD232)</f>
      </c>
      <c r="BE26" s="173">
        <f>IF(Spreadsheet!BE232=0,"",Spreadsheet!BE232)</f>
      </c>
      <c r="BF26" s="173">
        <f>IF(Spreadsheet!BF232=0,"",Spreadsheet!BF232)</f>
      </c>
      <c r="BG26" s="173">
        <f>IF(Spreadsheet!BG232=0,"",Spreadsheet!BG232)</f>
      </c>
      <c r="BH26" s="173">
        <f>IF(Spreadsheet!BH232=0,"",Spreadsheet!BH232)</f>
      </c>
      <c r="BI26" s="173">
        <f>IF(Spreadsheet!BI232=0,"",Spreadsheet!BI232)</f>
      </c>
      <c r="BJ26" s="173">
        <f>IF(Spreadsheet!BJ232=0,"",Spreadsheet!BJ232)</f>
      </c>
      <c r="BK26" s="173">
        <f>IF(Spreadsheet!BK232=0,"",Spreadsheet!BK232)</f>
      </c>
      <c r="BL26" s="173">
        <f>IF(Spreadsheet!BL232=0,"",Spreadsheet!BL232)</f>
      </c>
      <c r="BM26" s="173">
        <f>IF(Spreadsheet!BM232=0,"",Spreadsheet!BM232)</f>
      </c>
      <c r="BN26" s="173">
        <f>IF(Spreadsheet!BN232=0,"",Spreadsheet!BN232)</f>
      </c>
      <c r="BO26" s="173">
        <f>IF(Spreadsheet!BO232=0,"",Spreadsheet!BO232)</f>
      </c>
      <c r="BP26" s="173">
        <f>IF(Spreadsheet!BP232=0,"",Spreadsheet!BP232)</f>
      </c>
      <c r="BQ26" s="173">
        <f>IF(Spreadsheet!BQ232=0,"",Spreadsheet!BQ232)</f>
      </c>
      <c r="BR26" s="173">
        <f>IF(Spreadsheet!BR232=0,"",Spreadsheet!BR232)</f>
      </c>
      <c r="BS26" s="173">
        <f>IF(Spreadsheet!BS232=0,"",Spreadsheet!BS232)</f>
      </c>
      <c r="BT26" s="173">
        <f>IF(Spreadsheet!BT232=0,"",Spreadsheet!BT232)</f>
      </c>
      <c r="BU26" s="173">
        <f>IF(Spreadsheet!BU232=0,"",Spreadsheet!BU232)</f>
      </c>
      <c r="BV26" s="173">
        <f>IF(Spreadsheet!BV232=0,"",Spreadsheet!BV232)</f>
      </c>
      <c r="BW26" s="173">
        <f>IF(Spreadsheet!BW232=0,"",Spreadsheet!BW232)</f>
      </c>
      <c r="BX26" s="173">
        <f>IF(Spreadsheet!BX232=0,"",Spreadsheet!BX232)</f>
      </c>
      <c r="BY26" s="173">
        <f>IF(Spreadsheet!BY232=0,"",Spreadsheet!BY232)</f>
      </c>
      <c r="BZ26" s="173">
        <f>IF(Spreadsheet!BZ232=0,"",Spreadsheet!BZ232)</f>
      </c>
      <c r="CA26" s="173">
        <f>IF(Spreadsheet!CA232=0,"",Spreadsheet!CA232)</f>
      </c>
      <c r="CB26" s="173">
        <f>IF(Spreadsheet!CB232=0,"",Spreadsheet!CB232)</f>
      </c>
      <c r="CC26" s="173">
        <f>IF(Spreadsheet!CC232=0,"",Spreadsheet!CC232)</f>
      </c>
      <c r="CD26" s="173">
        <f>IF(Spreadsheet!CD232=0,"",Spreadsheet!CD232)</f>
      </c>
      <c r="CE26" s="173">
        <f>IF(Spreadsheet!CE232=0,"",Spreadsheet!CE232)</f>
      </c>
      <c r="CF26" s="173">
        <f>IF(Spreadsheet!CF232=0,"",Spreadsheet!CF232)</f>
      </c>
      <c r="CG26" s="173">
        <f>IF(Spreadsheet!CG232=0,"",Spreadsheet!CG232)</f>
      </c>
      <c r="CH26" s="173">
        <f>IF(Spreadsheet!CH232=0,"",Spreadsheet!CH232)</f>
      </c>
      <c r="CI26" s="173">
        <f>IF(Spreadsheet!CI232=0,"",Spreadsheet!CI232)</f>
      </c>
      <c r="CJ26" s="173">
        <f>IF(Spreadsheet!CJ232=0,"",Spreadsheet!CJ232)</f>
      </c>
      <c r="CK26" s="173">
        <f>IF(Spreadsheet!CK232=0,"",Spreadsheet!CK232)</f>
      </c>
      <c r="CL26" s="173">
        <f>IF(Spreadsheet!CL232=0,"",Spreadsheet!CL232)</f>
      </c>
      <c r="CM26" s="173">
        <f>IF(Spreadsheet!CM232=0,"",Spreadsheet!CM232)</f>
      </c>
      <c r="CN26" s="173">
        <f>IF(Spreadsheet!CN232=0,"",Spreadsheet!CN232)</f>
      </c>
      <c r="CO26" s="173">
        <f>IF(Spreadsheet!CO232=0,"",Spreadsheet!CO232)</f>
      </c>
      <c r="CU26" s="129"/>
    </row>
    <row r="27" spans="1:99" s="2" customFormat="1" ht="15">
      <c r="A27" s="411"/>
      <c r="B27" s="174" t="s">
        <v>161</v>
      </c>
      <c r="C27" s="175">
        <f>IF(Spreadsheet!J233=0,"",Spreadsheet!J233)</f>
      </c>
      <c r="D27" s="175">
        <f>IF(Spreadsheet!B233=0,"",Spreadsheet!B233)</f>
      </c>
      <c r="E27" s="175">
        <f>IF(Spreadsheet!C233=0,"",Spreadsheet!C233)</f>
      </c>
      <c r="F27" s="175">
        <f>IF(Spreadsheet!D233=0,"",Spreadsheet!D233)</f>
      </c>
      <c r="G27" s="175">
        <f>IF(Spreadsheet!E233=0,"",Spreadsheet!E233)</f>
      </c>
      <c r="H27" s="175">
        <f>IF(Spreadsheet!F233=0,"",Spreadsheet!F233)</f>
      </c>
      <c r="I27" s="175">
        <f>IF(Spreadsheet!G233=0,"",Spreadsheet!G233)</f>
      </c>
      <c r="J27" s="176">
        <f>IF(Spreadsheet!H233=0,"",Spreadsheet!H233)</f>
      </c>
      <c r="K27" s="176">
        <f>IF(Spreadsheet!I233=0,"",Spreadsheet!I233)</f>
      </c>
      <c r="L27" s="176">
        <f>IF(Spreadsheet!K233=0,"",Spreadsheet!K233)</f>
      </c>
      <c r="M27" s="176">
        <f>IF(Spreadsheet!L233=0,"",Spreadsheet!L233)</f>
      </c>
      <c r="N27" s="176">
        <f>IF(Spreadsheet!M233=0,"",Spreadsheet!M233)</f>
      </c>
      <c r="O27" s="176">
        <f>IF(Spreadsheet!N233=0,"",Spreadsheet!N233)</f>
      </c>
      <c r="P27" s="176">
        <f>IF(Spreadsheet!O233=0,"",Spreadsheet!O233)</f>
      </c>
      <c r="Q27" s="176">
        <f>IF(Spreadsheet!P233=0,"",Spreadsheet!P233)</f>
      </c>
      <c r="R27" s="176">
        <f>IF(Spreadsheet!Q233=0,"",Spreadsheet!Q233)</f>
      </c>
      <c r="S27" s="176">
        <f>IF(Spreadsheet!S233=0,"",Spreadsheet!S233)</f>
      </c>
      <c r="T27" s="176">
        <f>IF(Spreadsheet!T233=0,"",Spreadsheet!T233)</f>
      </c>
      <c r="U27" s="176">
        <f>IF(Spreadsheet!U233=0,"",Spreadsheet!U233)</f>
      </c>
      <c r="V27" s="176">
        <f>IF(Spreadsheet!V233=0,"",Spreadsheet!V233)</f>
      </c>
      <c r="W27" s="176">
        <f>IF(Spreadsheet!W233=0,"",Spreadsheet!W233)</f>
      </c>
      <c r="X27" s="176">
        <f>IF(Spreadsheet!X233=0,"",Spreadsheet!X233)</f>
      </c>
      <c r="Y27" s="176">
        <f>IF(Spreadsheet!Y233=0,"",Spreadsheet!Y233)</f>
      </c>
      <c r="Z27" s="176">
        <f>IF(Spreadsheet!Z233=0,"",Spreadsheet!Z233)</f>
      </c>
      <c r="AA27" s="176">
        <f>IF(Spreadsheet!AA233=0,"",Spreadsheet!AA233)</f>
      </c>
      <c r="AB27" s="176">
        <f>IF(Spreadsheet!AB233=0,"",Spreadsheet!AB233)</f>
      </c>
      <c r="AC27" s="176">
        <f>IF(Spreadsheet!AC233=0,"",Spreadsheet!AC233)</f>
      </c>
      <c r="AD27" s="176">
        <f>IF(Spreadsheet!AD233=0,"",Spreadsheet!AD233)</f>
      </c>
      <c r="AE27" s="176">
        <f>IF(Spreadsheet!AE233=0,"",Spreadsheet!AE233)</f>
      </c>
      <c r="AF27" s="176">
        <f>IF(Spreadsheet!AF233=0,"",Spreadsheet!AF233)</f>
      </c>
      <c r="AG27" s="176">
        <f>IF(Spreadsheet!AG233=0,"",Spreadsheet!AG233)</f>
      </c>
      <c r="AH27" s="176">
        <f>IF(Spreadsheet!AH233=0,"",Spreadsheet!AH233)</f>
      </c>
      <c r="AI27" s="176">
        <f>IF(Spreadsheet!AI233=0,"",Spreadsheet!AI233)</f>
      </c>
      <c r="AJ27" s="176">
        <f>IF(Spreadsheet!AJ233=0,"",Spreadsheet!AJ233)</f>
      </c>
      <c r="AK27" s="176">
        <f>IF(Spreadsheet!AK233=0,"",Spreadsheet!AK233)</f>
      </c>
      <c r="AL27" s="176">
        <f>IF(Spreadsheet!AL233=0,"",Spreadsheet!AL233)</f>
      </c>
      <c r="AM27" s="176">
        <f>IF(Spreadsheet!AM233=0,"",Spreadsheet!AM233)</f>
      </c>
      <c r="AN27" s="176">
        <f>IF(Spreadsheet!AN233=0,"",Spreadsheet!AN233)</f>
      </c>
      <c r="AO27" s="176">
        <f>IF(Spreadsheet!AO233=0,"",Spreadsheet!AO233)</f>
      </c>
      <c r="AP27" s="176">
        <f>IF(Spreadsheet!AP233=0,"",Spreadsheet!AP233)</f>
      </c>
      <c r="AQ27" s="176">
        <f>IF(Spreadsheet!AQ233=0,"",Spreadsheet!AQ233)</f>
      </c>
      <c r="AR27" s="176">
        <f>IF(Spreadsheet!AR233=0,"",Spreadsheet!AR233)</f>
      </c>
      <c r="AS27" s="176">
        <f>IF(Spreadsheet!AS233=0,"",Spreadsheet!AS233)</f>
      </c>
      <c r="AT27" s="176">
        <f>IF(Spreadsheet!AT233=0,"",Spreadsheet!AT233)</f>
      </c>
      <c r="AU27" s="176">
        <f>IF(Spreadsheet!AU233=0,"",Spreadsheet!AU233)</f>
      </c>
      <c r="AV27" s="176">
        <f>IF(Spreadsheet!AV233=0,"",Spreadsheet!AV233)</f>
      </c>
      <c r="AW27" s="176">
        <f>IF(Spreadsheet!AW233=0,"",Spreadsheet!AW233)</f>
      </c>
      <c r="AX27" s="176">
        <f>IF(Spreadsheet!AX233=0,"",Spreadsheet!AX233)</f>
      </c>
      <c r="AY27" s="176">
        <f>IF(Spreadsheet!AY233=0,"",Spreadsheet!AY233)</f>
      </c>
      <c r="AZ27" s="176">
        <f>IF(Spreadsheet!AZ233=0,"",Spreadsheet!AZ233)</f>
      </c>
      <c r="BA27" s="176">
        <f>IF(Spreadsheet!BA233=0,"",Spreadsheet!BA233)</f>
      </c>
      <c r="BB27" s="176">
        <f>IF(Spreadsheet!BB233=0,"",Spreadsheet!BB233)</f>
      </c>
      <c r="BC27" s="176">
        <f>IF(Spreadsheet!BC233=0,"",Spreadsheet!BC233)</f>
      </c>
      <c r="BD27" s="176">
        <f>IF(Spreadsheet!BD233=0,"",Spreadsheet!BD233)</f>
      </c>
      <c r="BE27" s="176">
        <f>IF(Spreadsheet!BE233=0,"",Spreadsheet!BE233)</f>
      </c>
      <c r="BF27" s="176">
        <f>IF(Spreadsheet!BF233=0,"",Spreadsheet!BF233)</f>
      </c>
      <c r="BG27" s="176">
        <f>IF(Spreadsheet!BG233=0,"",Spreadsheet!BG233)</f>
      </c>
      <c r="BH27" s="176">
        <f>IF(Spreadsheet!BH233=0,"",Spreadsheet!BH233)</f>
      </c>
      <c r="BI27" s="176">
        <f>IF(Spreadsheet!BI233=0,"",Spreadsheet!BI233)</f>
      </c>
      <c r="BJ27" s="176">
        <f>IF(Spreadsheet!BJ233=0,"",Spreadsheet!BJ233)</f>
      </c>
      <c r="BK27" s="176">
        <f>IF(Spreadsheet!BK233=0,"",Spreadsheet!BK233)</f>
      </c>
      <c r="BL27" s="176">
        <f>IF(Spreadsheet!BL233=0,"",Spreadsheet!BL233)</f>
      </c>
      <c r="BM27" s="176">
        <f>IF(Spreadsheet!BM233=0,"",Spreadsheet!BM233)</f>
      </c>
      <c r="BN27" s="176">
        <f>IF(Spreadsheet!BN233=0,"",Spreadsheet!BN233)</f>
      </c>
      <c r="BO27" s="176">
        <f>IF(Spreadsheet!BO233=0,"",Spreadsheet!BO233)</f>
      </c>
      <c r="BP27" s="176">
        <f>IF(Spreadsheet!BP233=0,"",Spreadsheet!BP233)</f>
      </c>
      <c r="BQ27" s="176">
        <f>IF(Spreadsheet!BQ233=0,"",Spreadsheet!BQ233)</f>
      </c>
      <c r="BR27" s="176">
        <f>IF(Spreadsheet!BR233=0,"",Spreadsheet!BR233)</f>
      </c>
      <c r="BS27" s="176">
        <f>IF(Spreadsheet!BS233=0,"",Spreadsheet!BS233)</f>
      </c>
      <c r="BT27" s="176">
        <f>IF(Spreadsheet!BT233=0,"",Spreadsheet!BT233)</f>
      </c>
      <c r="BU27" s="176">
        <f>IF(Spreadsheet!BU233=0,"",Spreadsheet!BU233)</f>
      </c>
      <c r="BV27" s="176">
        <f>IF(Spreadsheet!BV233=0,"",Spreadsheet!BV233)</f>
      </c>
      <c r="BW27" s="176">
        <f>IF(Spreadsheet!BW233=0,"",Spreadsheet!BW233)</f>
      </c>
      <c r="BX27" s="176">
        <f>IF(Spreadsheet!BX233=0,"",Spreadsheet!BX233)</f>
      </c>
      <c r="BY27" s="176">
        <f>IF(Spreadsheet!BY233=0,"",Spreadsheet!BY233)</f>
      </c>
      <c r="BZ27" s="176">
        <f>IF(Spreadsheet!BZ233=0,"",Spreadsheet!BZ233)</f>
      </c>
      <c r="CA27" s="176">
        <f>IF(Spreadsheet!CA233=0,"",Spreadsheet!CA233)</f>
      </c>
      <c r="CB27" s="176">
        <f>IF(Spreadsheet!CB233=0,"",Spreadsheet!CB233)</f>
      </c>
      <c r="CC27" s="176">
        <f>IF(Spreadsheet!CC233=0,"",Spreadsheet!CC233)</f>
      </c>
      <c r="CD27" s="176">
        <f>IF(Spreadsheet!CD233=0,"",Spreadsheet!CD233)</f>
      </c>
      <c r="CE27" s="176">
        <f>IF(Spreadsheet!CE233=0,"",Spreadsheet!CE233)</f>
      </c>
      <c r="CF27" s="176">
        <f>IF(Spreadsheet!CF233=0,"",Spreadsheet!CF233)</f>
      </c>
      <c r="CG27" s="176">
        <f>IF(Spreadsheet!CG233=0,"",Spreadsheet!CG233)</f>
      </c>
      <c r="CH27" s="176">
        <f>IF(Spreadsheet!CH233=0,"",Spreadsheet!CH233)</f>
      </c>
      <c r="CI27" s="176">
        <f>IF(Spreadsheet!CI233=0,"",Spreadsheet!CI233)</f>
      </c>
      <c r="CJ27" s="176">
        <f>IF(Spreadsheet!CJ233=0,"",Spreadsheet!CJ233)</f>
      </c>
      <c r="CK27" s="176">
        <f>IF(Spreadsheet!CK233=0,"",Spreadsheet!CK233)</f>
      </c>
      <c r="CL27" s="176">
        <f>IF(Spreadsheet!CL233=0,"",Spreadsheet!CL233)</f>
      </c>
      <c r="CM27" s="176">
        <f>IF(Spreadsheet!CM233=0,"",Spreadsheet!CM233)</f>
      </c>
      <c r="CN27" s="176">
        <f>IF(Spreadsheet!CN233=0,"",Spreadsheet!CN233)</f>
      </c>
      <c r="CO27" s="176">
        <f>IF(Spreadsheet!CO233=0,"",Spreadsheet!CO233)</f>
      </c>
      <c r="CU27" s="126"/>
    </row>
    <row r="28" spans="1:99" s="128" customFormat="1" ht="15">
      <c r="A28" s="411"/>
      <c r="B28" s="172" t="s">
        <v>162</v>
      </c>
      <c r="C28" s="177">
        <f>IF(Spreadsheet!J234=0,"",Spreadsheet!J234)</f>
      </c>
      <c r="D28" s="177">
        <f>IF(Spreadsheet!B234=0,"",Spreadsheet!B234)</f>
      </c>
      <c r="E28" s="177">
        <f>IF(Spreadsheet!C234=0,"",Spreadsheet!C234)</f>
      </c>
      <c r="F28" s="177">
        <f>IF(Spreadsheet!D234=0,"",Spreadsheet!D234)</f>
      </c>
      <c r="G28" s="177">
        <f>IF(Spreadsheet!E234=0,"",Spreadsheet!E234)</f>
      </c>
      <c r="H28" s="177">
        <f>IF(Spreadsheet!F234=0,"",Spreadsheet!F234)</f>
      </c>
      <c r="I28" s="177">
        <f>IF(Spreadsheet!G234=0,"",Spreadsheet!G234)</f>
      </c>
      <c r="J28" s="173">
        <f>IF(Spreadsheet!H234=0,"",Spreadsheet!H234)</f>
      </c>
      <c r="K28" s="173">
        <f>IF(Spreadsheet!I234=0,"",Spreadsheet!I234)</f>
      </c>
      <c r="L28" s="173">
        <f>IF(Spreadsheet!K234=0,"",Spreadsheet!K234)</f>
      </c>
      <c r="M28" s="173">
        <f>IF(Spreadsheet!L234=0,"",Spreadsheet!L234)</f>
      </c>
      <c r="N28" s="173">
        <f>IF(Spreadsheet!M234=0,"",Spreadsheet!M234)</f>
      </c>
      <c r="O28" s="173">
        <f>IF(Spreadsheet!N234=0,"",Spreadsheet!N234)</f>
      </c>
      <c r="P28" s="173">
        <f>IF(Spreadsheet!O234=0,"",Spreadsheet!O234)</f>
      </c>
      <c r="Q28" s="173">
        <f>IF(Spreadsheet!P234=0,"",Spreadsheet!P234)</f>
      </c>
      <c r="R28" s="173">
        <f>IF(Spreadsheet!Q234=0,"",Spreadsheet!Q234)</f>
      </c>
      <c r="S28" s="173">
        <f>IF(Spreadsheet!S234=0,"",Spreadsheet!S234)</f>
      </c>
      <c r="T28" s="173">
        <f>IF(Spreadsheet!T234=0,"",Spreadsheet!T234)</f>
      </c>
      <c r="U28" s="173">
        <f>IF(Spreadsheet!U234=0,"",Spreadsheet!U234)</f>
      </c>
      <c r="V28" s="173">
        <f>IF(Spreadsheet!V234=0,"",Spreadsheet!V234)</f>
      </c>
      <c r="W28" s="173">
        <f>IF(Spreadsheet!W234=0,"",Spreadsheet!W234)</f>
      </c>
      <c r="X28" s="173">
        <f>IF(Spreadsheet!X234=0,"",Spreadsheet!X234)</f>
      </c>
      <c r="Y28" s="173">
        <f>IF(Spreadsheet!Y234=0,"",Spreadsheet!Y234)</f>
      </c>
      <c r="Z28" s="173">
        <f>IF(Spreadsheet!Z234=0,"",Spreadsheet!Z234)</f>
      </c>
      <c r="AA28" s="173">
        <f>IF(Spreadsheet!AA234=0,"",Spreadsheet!AA234)</f>
      </c>
      <c r="AB28" s="173">
        <f>IF(Spreadsheet!AB234=0,"",Spreadsheet!AB234)</f>
      </c>
      <c r="AC28" s="173">
        <f>IF(Spreadsheet!AC234=0,"",Spreadsheet!AC234)</f>
      </c>
      <c r="AD28" s="173">
        <f>IF(Spreadsheet!AD234=0,"",Spreadsheet!AD234)</f>
      </c>
      <c r="AE28" s="173">
        <f>IF(Spreadsheet!AE234=0,"",Spreadsheet!AE234)</f>
      </c>
      <c r="AF28" s="173">
        <f>IF(Spreadsheet!AF234=0,"",Spreadsheet!AF234)</f>
      </c>
      <c r="AG28" s="173">
        <f>IF(Spreadsheet!AG234=0,"",Spreadsheet!AG234)</f>
      </c>
      <c r="AH28" s="173">
        <f>IF(Spreadsheet!AH234=0,"",Spreadsheet!AH234)</f>
      </c>
      <c r="AI28" s="173">
        <f>IF(Spreadsheet!AI234=0,"",Spreadsheet!AI234)</f>
      </c>
      <c r="AJ28" s="173">
        <f>IF(Spreadsheet!AJ234=0,"",Spreadsheet!AJ234)</f>
      </c>
      <c r="AK28" s="173">
        <f>IF(Spreadsheet!AK234=0,"",Spreadsheet!AK234)</f>
      </c>
      <c r="AL28" s="173">
        <f>IF(Spreadsheet!AL234=0,"",Spreadsheet!AL234)</f>
      </c>
      <c r="AM28" s="173">
        <f>IF(Spreadsheet!AM234=0,"",Spreadsheet!AM234)</f>
      </c>
      <c r="AN28" s="173">
        <f>IF(Spreadsheet!AN234=0,"",Spreadsheet!AN234)</f>
      </c>
      <c r="AO28" s="173">
        <f>IF(Spreadsheet!AO234=0,"",Spreadsheet!AO234)</f>
      </c>
      <c r="AP28" s="173">
        <f>IF(Spreadsheet!AP234=0,"",Spreadsheet!AP234)</f>
      </c>
      <c r="AQ28" s="173">
        <f>IF(Spreadsheet!AQ234=0,"",Spreadsheet!AQ234)</f>
      </c>
      <c r="AR28" s="173">
        <f>IF(Spreadsheet!AR234=0,"",Spreadsheet!AR234)</f>
      </c>
      <c r="AS28" s="173">
        <f>IF(Spreadsheet!AS234=0,"",Spreadsheet!AS234)</f>
      </c>
      <c r="AT28" s="173">
        <f>IF(Spreadsheet!AT234=0,"",Spreadsheet!AT234)</f>
      </c>
      <c r="AU28" s="173">
        <f>IF(Spreadsheet!AU234=0,"",Spreadsheet!AU234)</f>
      </c>
      <c r="AV28" s="173">
        <f>IF(Spreadsheet!AV234=0,"",Spreadsheet!AV234)</f>
      </c>
      <c r="AW28" s="173">
        <f>IF(Spreadsheet!AW234=0,"",Spreadsheet!AW234)</f>
      </c>
      <c r="AX28" s="173">
        <f>IF(Spreadsheet!AX234=0,"",Spreadsheet!AX234)</f>
      </c>
      <c r="AY28" s="173">
        <f>IF(Spreadsheet!AY234=0,"",Spreadsheet!AY234)</f>
      </c>
      <c r="AZ28" s="173">
        <f>IF(Spreadsheet!AZ234=0,"",Spreadsheet!AZ234)</f>
      </c>
      <c r="BA28" s="173">
        <f>IF(Spreadsheet!BA234=0,"",Spreadsheet!BA234)</f>
      </c>
      <c r="BB28" s="173">
        <f>IF(Spreadsheet!BB234=0,"",Spreadsheet!BB234)</f>
      </c>
      <c r="BC28" s="173">
        <f>IF(Spreadsheet!BC234=0,"",Spreadsheet!BC234)</f>
      </c>
      <c r="BD28" s="173">
        <f>IF(Spreadsheet!BD234=0,"",Spreadsheet!BD234)</f>
      </c>
      <c r="BE28" s="173">
        <f>IF(Spreadsheet!BE234=0,"",Spreadsheet!BE234)</f>
      </c>
      <c r="BF28" s="173">
        <f>IF(Spreadsheet!BF234=0,"",Spreadsheet!BF234)</f>
      </c>
      <c r="BG28" s="173">
        <f>IF(Spreadsheet!BG234=0,"",Spreadsheet!BG234)</f>
      </c>
      <c r="BH28" s="173">
        <f>IF(Spreadsheet!BH234=0,"",Spreadsheet!BH234)</f>
      </c>
      <c r="BI28" s="173">
        <f>IF(Spreadsheet!BI234=0,"",Spreadsheet!BI234)</f>
      </c>
      <c r="BJ28" s="173">
        <f>IF(Spreadsheet!BJ234=0,"",Spreadsheet!BJ234)</f>
      </c>
      <c r="BK28" s="173">
        <f>IF(Spreadsheet!BK234=0,"",Spreadsheet!BK234)</f>
      </c>
      <c r="BL28" s="173">
        <f>IF(Spreadsheet!BL234=0,"",Spreadsheet!BL234)</f>
      </c>
      <c r="BM28" s="173">
        <f>IF(Spreadsheet!BM234=0,"",Spreadsheet!BM234)</f>
      </c>
      <c r="BN28" s="173">
        <f>IF(Spreadsheet!BN234=0,"",Spreadsheet!BN234)</f>
      </c>
      <c r="BO28" s="173">
        <f>IF(Spreadsheet!BO234=0,"",Spreadsheet!BO234)</f>
      </c>
      <c r="BP28" s="173">
        <f>IF(Spreadsheet!BP234=0,"",Spreadsheet!BP234)</f>
      </c>
      <c r="BQ28" s="173">
        <f>IF(Spreadsheet!BQ234=0,"",Spreadsheet!BQ234)</f>
      </c>
      <c r="BR28" s="173">
        <f>IF(Spreadsheet!BR234=0,"",Spreadsheet!BR234)</f>
      </c>
      <c r="BS28" s="173">
        <f>IF(Spreadsheet!BS234=0,"",Spreadsheet!BS234)</f>
      </c>
      <c r="BT28" s="173">
        <f>IF(Spreadsheet!BT234=0,"",Spreadsheet!BT234)</f>
      </c>
      <c r="BU28" s="173">
        <f>IF(Spreadsheet!BU234=0,"",Spreadsheet!BU234)</f>
      </c>
      <c r="BV28" s="173">
        <f>IF(Spreadsheet!BV234=0,"",Spreadsheet!BV234)</f>
      </c>
      <c r="BW28" s="173">
        <f>IF(Spreadsheet!BW234=0,"",Spreadsheet!BW234)</f>
      </c>
      <c r="BX28" s="173">
        <f>IF(Spreadsheet!BX234=0,"",Spreadsheet!BX234)</f>
      </c>
      <c r="BY28" s="173">
        <f>IF(Spreadsheet!BY234=0,"",Spreadsheet!BY234)</f>
      </c>
      <c r="BZ28" s="173">
        <f>IF(Spreadsheet!BZ234=0,"",Spreadsheet!BZ234)</f>
      </c>
      <c r="CA28" s="173">
        <f>IF(Spreadsheet!CA234=0,"",Spreadsheet!CA234)</f>
      </c>
      <c r="CB28" s="173">
        <f>IF(Spreadsheet!CB234=0,"",Spreadsheet!CB234)</f>
      </c>
      <c r="CC28" s="173">
        <f>IF(Spreadsheet!CC234=0,"",Spreadsheet!CC234)</f>
      </c>
      <c r="CD28" s="173">
        <f>IF(Spreadsheet!CD234=0,"",Spreadsheet!CD234)</f>
      </c>
      <c r="CE28" s="173">
        <f>IF(Spreadsheet!CE234=0,"",Spreadsheet!CE234)</f>
      </c>
      <c r="CF28" s="173">
        <f>IF(Spreadsheet!CF234=0,"",Spreadsheet!CF234)</f>
      </c>
      <c r="CG28" s="173">
        <f>IF(Spreadsheet!CG234=0,"",Spreadsheet!CG234)</f>
      </c>
      <c r="CH28" s="173">
        <f>IF(Spreadsheet!CH234=0,"",Spreadsheet!CH234)</f>
      </c>
      <c r="CI28" s="173">
        <f>IF(Spreadsheet!CI234=0,"",Spreadsheet!CI234)</f>
      </c>
      <c r="CJ28" s="173">
        <f>IF(Spreadsheet!CJ234=0,"",Spreadsheet!CJ234)</f>
      </c>
      <c r="CK28" s="173">
        <f>IF(Spreadsheet!CK234=0,"",Spreadsheet!CK234)</f>
      </c>
      <c r="CL28" s="173">
        <f>IF(Spreadsheet!CL234=0,"",Spreadsheet!CL234)</f>
      </c>
      <c r="CM28" s="173">
        <f>IF(Spreadsheet!CM234=0,"",Spreadsheet!CM234)</f>
      </c>
      <c r="CN28" s="173">
        <f>IF(Spreadsheet!CN234=0,"",Spreadsheet!CN234)</f>
      </c>
      <c r="CO28" s="173">
        <f>IF(Spreadsheet!CO234=0,"",Spreadsheet!CO234)</f>
      </c>
      <c r="CU28" s="129"/>
    </row>
    <row r="29" spans="1:99" s="2" customFormat="1" ht="15">
      <c r="A29" s="411"/>
      <c r="B29" s="174" t="s">
        <v>163</v>
      </c>
      <c r="C29" s="175">
        <f>IF(Spreadsheet!J235=0,"",Spreadsheet!J235)</f>
      </c>
      <c r="D29" s="175">
        <f>IF(Spreadsheet!B235=0,"",Spreadsheet!B235)</f>
      </c>
      <c r="E29" s="175">
        <f>IF(Spreadsheet!C235=0,"",Spreadsheet!C235)</f>
      </c>
      <c r="F29" s="175">
        <f>IF(Spreadsheet!D235=0,"",Spreadsheet!D235)</f>
      </c>
      <c r="G29" s="175">
        <f>IF(Spreadsheet!E235=0,"",Spreadsheet!E235)</f>
      </c>
      <c r="H29" s="175">
        <f>IF(Spreadsheet!F235=0,"",Spreadsheet!F235)</f>
      </c>
      <c r="I29" s="175">
        <f>IF(Spreadsheet!G235=0,"",Spreadsheet!G235)</f>
      </c>
      <c r="J29" s="176">
        <f>IF(Spreadsheet!H235=0,"",Spreadsheet!H235)</f>
      </c>
      <c r="K29" s="176">
        <f>IF(Spreadsheet!I235=0,"",Spreadsheet!I235)</f>
      </c>
      <c r="L29" s="176">
        <f>IF(Spreadsheet!K235=0,"",Spreadsheet!K235)</f>
      </c>
      <c r="M29" s="176">
        <f>IF(Spreadsheet!L235=0,"",Spreadsheet!L235)</f>
      </c>
      <c r="N29" s="176">
        <f>IF(Spreadsheet!M235=0,"",Spreadsheet!M235)</f>
      </c>
      <c r="O29" s="176">
        <f>IF(Spreadsheet!N235=0,"",Spreadsheet!N235)</f>
      </c>
      <c r="P29" s="176">
        <f>IF(Spreadsheet!O235=0,"",Spreadsheet!O235)</f>
      </c>
      <c r="Q29" s="176">
        <f>IF(Spreadsheet!P235=0,"",Spreadsheet!P235)</f>
      </c>
      <c r="R29" s="176">
        <f>IF(Spreadsheet!Q235=0,"",Spreadsheet!Q235)</f>
      </c>
      <c r="S29" s="176">
        <f>IF(Spreadsheet!S235=0,"",Spreadsheet!S235)</f>
      </c>
      <c r="T29" s="176">
        <f>IF(Spreadsheet!T235=0,"",Spreadsheet!T235)</f>
      </c>
      <c r="U29" s="176">
        <f>IF(Spreadsheet!U235=0,"",Spreadsheet!U235)</f>
      </c>
      <c r="V29" s="176">
        <f>IF(Spreadsheet!V235=0,"",Spreadsheet!V235)</f>
      </c>
      <c r="W29" s="176">
        <f>IF(Spreadsheet!W235=0,"",Spreadsheet!W235)</f>
      </c>
      <c r="X29" s="176">
        <f>IF(Spreadsheet!X235=0,"",Spreadsheet!X235)</f>
      </c>
      <c r="Y29" s="176">
        <f>IF(Spreadsheet!Y235=0,"",Spreadsheet!Y235)</f>
      </c>
      <c r="Z29" s="176">
        <f>IF(Spreadsheet!Z235=0,"",Spreadsheet!Z235)</f>
      </c>
      <c r="AA29" s="176">
        <f>IF(Spreadsheet!AA235=0,"",Spreadsheet!AA235)</f>
      </c>
      <c r="AB29" s="176">
        <f>IF(Spreadsheet!AB235=0,"",Spreadsheet!AB235)</f>
      </c>
      <c r="AC29" s="176">
        <f>IF(Spreadsheet!AC235=0,"",Spreadsheet!AC235)</f>
      </c>
      <c r="AD29" s="176">
        <f>IF(Spreadsheet!AD235=0,"",Spreadsheet!AD235)</f>
      </c>
      <c r="AE29" s="176">
        <f>IF(Spreadsheet!AE235=0,"",Spreadsheet!AE235)</f>
      </c>
      <c r="AF29" s="176">
        <f>IF(Spreadsheet!AF235=0,"",Spreadsheet!AF235)</f>
      </c>
      <c r="AG29" s="176">
        <f>IF(Spreadsheet!AG235=0,"",Spreadsheet!AG235)</f>
      </c>
      <c r="AH29" s="176">
        <f>IF(Spreadsheet!AH235=0,"",Spreadsheet!AH235)</f>
      </c>
      <c r="AI29" s="176">
        <f>IF(Spreadsheet!AI235=0,"",Spreadsheet!AI235)</f>
      </c>
      <c r="AJ29" s="176">
        <f>IF(Spreadsheet!AJ235=0,"",Spreadsheet!AJ235)</f>
      </c>
      <c r="AK29" s="176">
        <f>IF(Spreadsheet!AK235=0,"",Spreadsheet!AK235)</f>
      </c>
      <c r="AL29" s="176">
        <f>IF(Spreadsheet!AL235=0,"",Spreadsheet!AL235)</f>
      </c>
      <c r="AM29" s="176">
        <f>IF(Spreadsheet!AM235=0,"",Spreadsheet!AM235)</f>
      </c>
      <c r="AN29" s="176">
        <f>IF(Spreadsheet!AN235=0,"",Spreadsheet!AN235)</f>
      </c>
      <c r="AO29" s="176">
        <f>IF(Spreadsheet!AO235=0,"",Spreadsheet!AO235)</f>
      </c>
      <c r="AP29" s="176">
        <f>IF(Spreadsheet!AP235=0,"",Spreadsheet!AP235)</f>
      </c>
      <c r="AQ29" s="176">
        <f>IF(Spreadsheet!AQ235=0,"",Spreadsheet!AQ235)</f>
      </c>
      <c r="AR29" s="176">
        <f>IF(Spreadsheet!AR235=0,"",Spreadsheet!AR235)</f>
      </c>
      <c r="AS29" s="176">
        <f>IF(Spreadsheet!AS235=0,"",Spreadsheet!AS235)</f>
      </c>
      <c r="AT29" s="176">
        <f>IF(Spreadsheet!AT235=0,"",Spreadsheet!AT235)</f>
      </c>
      <c r="AU29" s="176">
        <f>IF(Spreadsheet!AU235=0,"",Spreadsheet!AU235)</f>
      </c>
      <c r="AV29" s="176">
        <f>IF(Spreadsheet!AV235=0,"",Spreadsheet!AV235)</f>
      </c>
      <c r="AW29" s="176">
        <f>IF(Spreadsheet!AW235=0,"",Spreadsheet!AW235)</f>
      </c>
      <c r="AX29" s="176">
        <f>IF(Spreadsheet!AX235=0,"",Spreadsheet!AX235)</f>
      </c>
      <c r="AY29" s="176">
        <f>IF(Spreadsheet!AY235=0,"",Spreadsheet!AY235)</f>
      </c>
      <c r="AZ29" s="176">
        <f>IF(Spreadsheet!AZ235=0,"",Spreadsheet!AZ235)</f>
      </c>
      <c r="BA29" s="176">
        <f>IF(Spreadsheet!BA235=0,"",Spreadsheet!BA235)</f>
      </c>
      <c r="BB29" s="176">
        <f>IF(Spreadsheet!BB235=0,"",Spreadsheet!BB235)</f>
      </c>
      <c r="BC29" s="176">
        <f>IF(Spreadsheet!BC235=0,"",Spreadsheet!BC235)</f>
      </c>
      <c r="BD29" s="176">
        <f>IF(Spreadsheet!BD235=0,"",Spreadsheet!BD235)</f>
      </c>
      <c r="BE29" s="176">
        <f>IF(Spreadsheet!BE235=0,"",Spreadsheet!BE235)</f>
      </c>
      <c r="BF29" s="176">
        <f>IF(Spreadsheet!BF235=0,"",Spreadsheet!BF235)</f>
      </c>
      <c r="BG29" s="176">
        <f>IF(Spreadsheet!BG235=0,"",Spreadsheet!BG235)</f>
      </c>
      <c r="BH29" s="176">
        <f>IF(Spreadsheet!BH235=0,"",Spreadsheet!BH235)</f>
      </c>
      <c r="BI29" s="176">
        <f>IF(Spreadsheet!BI235=0,"",Spreadsheet!BI235)</f>
      </c>
      <c r="BJ29" s="176">
        <f>IF(Spreadsheet!BJ235=0,"",Spreadsheet!BJ235)</f>
      </c>
      <c r="BK29" s="176">
        <f>IF(Spreadsheet!BK235=0,"",Spreadsheet!BK235)</f>
      </c>
      <c r="BL29" s="176">
        <f>IF(Spreadsheet!BL235=0,"",Spreadsheet!BL235)</f>
      </c>
      <c r="BM29" s="176">
        <f>IF(Spreadsheet!BM235=0,"",Spreadsheet!BM235)</f>
      </c>
      <c r="BN29" s="176">
        <f>IF(Spreadsheet!BN235=0,"",Spreadsheet!BN235)</f>
      </c>
      <c r="BO29" s="176">
        <f>IF(Spreadsheet!BO235=0,"",Spreadsheet!BO235)</f>
      </c>
      <c r="BP29" s="176">
        <f>IF(Spreadsheet!BP235=0,"",Spreadsheet!BP235)</f>
      </c>
      <c r="BQ29" s="176">
        <f>IF(Spreadsheet!BQ235=0,"",Spreadsheet!BQ235)</f>
      </c>
      <c r="BR29" s="176">
        <f>IF(Spreadsheet!BR235=0,"",Spreadsheet!BR235)</f>
      </c>
      <c r="BS29" s="176">
        <f>IF(Spreadsheet!BS235=0,"",Spreadsheet!BS235)</f>
      </c>
      <c r="BT29" s="176">
        <f>IF(Spreadsheet!BT235=0,"",Spreadsheet!BT235)</f>
      </c>
      <c r="BU29" s="176">
        <f>IF(Spreadsheet!BU235=0,"",Spreadsheet!BU235)</f>
      </c>
      <c r="BV29" s="176">
        <f>IF(Spreadsheet!BV235=0,"",Spreadsheet!BV235)</f>
      </c>
      <c r="BW29" s="176">
        <f>IF(Spreadsheet!BW235=0,"",Spreadsheet!BW235)</f>
      </c>
      <c r="BX29" s="176">
        <f>IF(Spreadsheet!BX235=0,"",Spreadsheet!BX235)</f>
      </c>
      <c r="BY29" s="176">
        <f>IF(Spreadsheet!BY235=0,"",Spreadsheet!BY235)</f>
      </c>
      <c r="BZ29" s="176">
        <f>IF(Spreadsheet!BZ235=0,"",Spreadsheet!BZ235)</f>
      </c>
      <c r="CA29" s="176">
        <f>IF(Spreadsheet!CA235=0,"",Spreadsheet!CA235)</f>
      </c>
      <c r="CB29" s="176">
        <f>IF(Spreadsheet!CB235=0,"",Spreadsheet!CB235)</f>
      </c>
      <c r="CC29" s="176">
        <f>IF(Spreadsheet!CC235=0,"",Spreadsheet!CC235)</f>
      </c>
      <c r="CD29" s="176">
        <f>IF(Spreadsheet!CD235=0,"",Spreadsheet!CD235)</f>
      </c>
      <c r="CE29" s="176">
        <f>IF(Spreadsheet!CE235=0,"",Spreadsheet!CE235)</f>
      </c>
      <c r="CF29" s="176">
        <f>IF(Spreadsheet!CF235=0,"",Spreadsheet!CF235)</f>
      </c>
      <c r="CG29" s="176">
        <f>IF(Spreadsheet!CG235=0,"",Spreadsheet!CG235)</f>
      </c>
      <c r="CH29" s="176">
        <f>IF(Spreadsheet!CH235=0,"",Spreadsheet!CH235)</f>
      </c>
      <c r="CI29" s="176">
        <f>IF(Spreadsheet!CI235=0,"",Spreadsheet!CI235)</f>
      </c>
      <c r="CJ29" s="176">
        <f>IF(Spreadsheet!CJ235=0,"",Spreadsheet!CJ235)</f>
      </c>
      <c r="CK29" s="176">
        <f>IF(Spreadsheet!CK235=0,"",Spreadsheet!CK235)</f>
      </c>
      <c r="CL29" s="176">
        <f>IF(Spreadsheet!CL235=0,"",Spreadsheet!CL235)</f>
      </c>
      <c r="CM29" s="176">
        <f>IF(Spreadsheet!CM235=0,"",Spreadsheet!CM235)</f>
      </c>
      <c r="CN29" s="176">
        <f>IF(Spreadsheet!CN235=0,"",Spreadsheet!CN235)</f>
      </c>
      <c r="CO29" s="176">
        <f>IF(Spreadsheet!CO235=0,"",Spreadsheet!CO235)</f>
      </c>
      <c r="CU29" s="126"/>
    </row>
    <row r="30" spans="1:99" s="128" customFormat="1" ht="15">
      <c r="A30" s="411"/>
      <c r="B30" s="172" t="s">
        <v>164</v>
      </c>
      <c r="C30" s="177">
        <f>IF(Spreadsheet!J236=0,"",Spreadsheet!J236)</f>
      </c>
      <c r="D30" s="177">
        <f>IF(Spreadsheet!B236=0,"",Spreadsheet!B236)</f>
      </c>
      <c r="E30" s="177">
        <f>IF(Spreadsheet!C236=0,"",Spreadsheet!C236)</f>
      </c>
      <c r="F30" s="177">
        <f>IF(Spreadsheet!D236=0,"",Spreadsheet!D236)</f>
      </c>
      <c r="G30" s="177">
        <f>IF(Spreadsheet!E236=0,"",Spreadsheet!E236)</f>
      </c>
      <c r="H30" s="177">
        <f>IF(Spreadsheet!F236=0,"",Spreadsheet!F236)</f>
      </c>
      <c r="I30" s="177">
        <f>IF(Spreadsheet!G236=0,"",Spreadsheet!G236)</f>
      </c>
      <c r="J30" s="173">
        <f>IF(Spreadsheet!H236=0,"",Spreadsheet!H236)</f>
      </c>
      <c r="K30" s="173">
        <f>IF(Spreadsheet!I236=0,"",Spreadsheet!I236)</f>
      </c>
      <c r="L30" s="173">
        <f>IF(Spreadsheet!K236=0,"",Spreadsheet!K236)</f>
      </c>
      <c r="M30" s="173">
        <f>IF(Spreadsheet!L236=0,"",Spreadsheet!L236)</f>
      </c>
      <c r="N30" s="173">
        <f>IF(Spreadsheet!M236=0,"",Spreadsheet!M236)</f>
      </c>
      <c r="O30" s="173">
        <f>IF(Spreadsheet!N236=0,"",Spreadsheet!N236)</f>
      </c>
      <c r="P30" s="173">
        <f>IF(Spreadsheet!O236=0,"",Spreadsheet!O236)</f>
      </c>
      <c r="Q30" s="173">
        <f>IF(Spreadsheet!P236=0,"",Spreadsheet!P236)</f>
      </c>
      <c r="R30" s="173">
        <f>IF(Spreadsheet!Q236=0,"",Spreadsheet!Q236)</f>
      </c>
      <c r="S30" s="173">
        <f>IF(Spreadsheet!S236=0,"",Spreadsheet!S236)</f>
      </c>
      <c r="T30" s="173">
        <f>IF(Spreadsheet!T236=0,"",Spreadsheet!T236)</f>
      </c>
      <c r="U30" s="173">
        <f>IF(Spreadsheet!U236=0,"",Spreadsheet!U236)</f>
      </c>
      <c r="V30" s="173">
        <f>IF(Spreadsheet!V236=0,"",Spreadsheet!V236)</f>
      </c>
      <c r="W30" s="173">
        <f>IF(Spreadsheet!W236=0,"",Spreadsheet!W236)</f>
      </c>
      <c r="X30" s="173">
        <f>IF(Spreadsheet!X236=0,"",Spreadsheet!X236)</f>
      </c>
      <c r="Y30" s="173">
        <f>IF(Spreadsheet!Y236=0,"",Spreadsheet!Y236)</f>
      </c>
      <c r="Z30" s="173">
        <f>IF(Spreadsheet!Z236=0,"",Spreadsheet!Z236)</f>
      </c>
      <c r="AA30" s="173">
        <f>IF(Spreadsheet!AA236=0,"",Spreadsheet!AA236)</f>
      </c>
      <c r="AB30" s="173">
        <f>IF(Spreadsheet!AB236=0,"",Spreadsheet!AB236)</f>
      </c>
      <c r="AC30" s="173">
        <f>IF(Spreadsheet!AC236=0,"",Spreadsheet!AC236)</f>
      </c>
      <c r="AD30" s="173">
        <f>IF(Spreadsheet!AD236=0,"",Spreadsheet!AD236)</f>
      </c>
      <c r="AE30" s="173">
        <f>IF(Spreadsheet!AE236=0,"",Spreadsheet!AE236)</f>
      </c>
      <c r="AF30" s="173">
        <f>IF(Spreadsheet!AF236=0,"",Spreadsheet!AF236)</f>
      </c>
      <c r="AG30" s="173">
        <f>IF(Spreadsheet!AG236=0,"",Spreadsheet!AG236)</f>
      </c>
      <c r="AH30" s="173">
        <f>IF(Spreadsheet!AH236=0,"",Spreadsheet!AH236)</f>
      </c>
      <c r="AI30" s="173">
        <f>IF(Spreadsheet!AI236=0,"",Spreadsheet!AI236)</f>
      </c>
      <c r="AJ30" s="173">
        <f>IF(Spreadsheet!AJ236=0,"",Spreadsheet!AJ236)</f>
      </c>
      <c r="AK30" s="173">
        <f>IF(Spreadsheet!AK236=0,"",Spreadsheet!AK236)</f>
      </c>
      <c r="AL30" s="173">
        <f>IF(Spreadsheet!AL236=0,"",Spreadsheet!AL236)</f>
      </c>
      <c r="AM30" s="173">
        <f>IF(Spreadsheet!AM236=0,"",Spreadsheet!AM236)</f>
      </c>
      <c r="AN30" s="173">
        <f>IF(Spreadsheet!AN236=0,"",Spreadsheet!AN236)</f>
      </c>
      <c r="AO30" s="173">
        <f>IF(Spreadsheet!AO236=0,"",Spreadsheet!AO236)</f>
      </c>
      <c r="AP30" s="173">
        <f>IF(Spreadsheet!AP236=0,"",Spreadsheet!AP236)</f>
      </c>
      <c r="AQ30" s="173">
        <f>IF(Spreadsheet!AQ236=0,"",Spreadsheet!AQ236)</f>
      </c>
      <c r="AR30" s="173">
        <f>IF(Spreadsheet!AR236=0,"",Spreadsheet!AR236)</f>
      </c>
      <c r="AS30" s="173">
        <f>IF(Spreadsheet!AS236=0,"",Spreadsheet!AS236)</f>
      </c>
      <c r="AT30" s="173">
        <f>IF(Spreadsheet!AT236=0,"",Spreadsheet!AT236)</f>
      </c>
      <c r="AU30" s="173">
        <f>IF(Spreadsheet!AU236=0,"",Spreadsheet!AU236)</f>
      </c>
      <c r="AV30" s="173">
        <f>IF(Spreadsheet!AV236=0,"",Spreadsheet!AV236)</f>
      </c>
      <c r="AW30" s="173">
        <f>IF(Spreadsheet!AW236=0,"",Spreadsheet!AW236)</f>
      </c>
      <c r="AX30" s="173">
        <f>IF(Spreadsheet!AX236=0,"",Spreadsheet!AX236)</f>
      </c>
      <c r="AY30" s="173">
        <f>IF(Spreadsheet!AY236=0,"",Spreadsheet!AY236)</f>
      </c>
      <c r="AZ30" s="173">
        <f>IF(Spreadsheet!AZ236=0,"",Spreadsheet!AZ236)</f>
      </c>
      <c r="BA30" s="173">
        <f>IF(Spreadsheet!BA236=0,"",Spreadsheet!BA236)</f>
      </c>
      <c r="BB30" s="173">
        <f>IF(Spreadsheet!BB236=0,"",Spreadsheet!BB236)</f>
      </c>
      <c r="BC30" s="173">
        <f>IF(Spreadsheet!BC236=0,"",Spreadsheet!BC236)</f>
      </c>
      <c r="BD30" s="173">
        <f>IF(Spreadsheet!BD236=0,"",Spreadsheet!BD236)</f>
      </c>
      <c r="BE30" s="173">
        <f>IF(Spreadsheet!BE236=0,"",Spreadsheet!BE236)</f>
      </c>
      <c r="BF30" s="173">
        <f>IF(Spreadsheet!BF236=0,"",Spreadsheet!BF236)</f>
      </c>
      <c r="BG30" s="173">
        <f>IF(Spreadsheet!BG236=0,"",Spreadsheet!BG236)</f>
      </c>
      <c r="BH30" s="173">
        <f>IF(Spreadsheet!BH236=0,"",Spreadsheet!BH236)</f>
      </c>
      <c r="BI30" s="173">
        <f>IF(Spreadsheet!BI236=0,"",Spreadsheet!BI236)</f>
      </c>
      <c r="BJ30" s="173">
        <f>IF(Spreadsheet!BJ236=0,"",Spreadsheet!BJ236)</f>
      </c>
      <c r="BK30" s="173">
        <f>IF(Spreadsheet!BK236=0,"",Spreadsheet!BK236)</f>
      </c>
      <c r="BL30" s="173">
        <f>IF(Spreadsheet!BL236=0,"",Spreadsheet!BL236)</f>
      </c>
      <c r="BM30" s="173">
        <f>IF(Spreadsheet!BM236=0,"",Spreadsheet!BM236)</f>
      </c>
      <c r="BN30" s="173">
        <f>IF(Spreadsheet!BN236=0,"",Spreadsheet!BN236)</f>
      </c>
      <c r="BO30" s="173">
        <f>IF(Spreadsheet!BO236=0,"",Spreadsheet!BO236)</f>
      </c>
      <c r="BP30" s="173">
        <f>IF(Spreadsheet!BP236=0,"",Spreadsheet!BP236)</f>
      </c>
      <c r="BQ30" s="173">
        <f>IF(Spreadsheet!BQ236=0,"",Spreadsheet!BQ236)</f>
      </c>
      <c r="BR30" s="173">
        <f>IF(Spreadsheet!BR236=0,"",Spreadsheet!BR236)</f>
      </c>
      <c r="BS30" s="173">
        <f>IF(Spreadsheet!BS236=0,"",Spreadsheet!BS236)</f>
      </c>
      <c r="BT30" s="173">
        <f>IF(Spreadsheet!BT236=0,"",Spreadsheet!BT236)</f>
      </c>
      <c r="BU30" s="173">
        <f>IF(Spreadsheet!BU236=0,"",Spreadsheet!BU236)</f>
      </c>
      <c r="BV30" s="173">
        <f>IF(Spreadsheet!BV236=0,"",Spreadsheet!BV236)</f>
      </c>
      <c r="BW30" s="173">
        <f>IF(Spreadsheet!BW236=0,"",Spreadsheet!BW236)</f>
      </c>
      <c r="BX30" s="173">
        <f>IF(Spreadsheet!BX236=0,"",Spreadsheet!BX236)</f>
      </c>
      <c r="BY30" s="173">
        <f>IF(Spreadsheet!BY236=0,"",Spreadsheet!BY236)</f>
      </c>
      <c r="BZ30" s="173">
        <f>IF(Spreadsheet!BZ236=0,"",Spreadsheet!BZ236)</f>
      </c>
      <c r="CA30" s="173">
        <f>IF(Spreadsheet!CA236=0,"",Spreadsheet!CA236)</f>
      </c>
      <c r="CB30" s="173">
        <f>IF(Spreadsheet!CB236=0,"",Spreadsheet!CB236)</f>
      </c>
      <c r="CC30" s="173">
        <f>IF(Spreadsheet!CC236=0,"",Spreadsheet!CC236)</f>
      </c>
      <c r="CD30" s="173">
        <f>IF(Spreadsheet!CD236=0,"",Spreadsheet!CD236)</f>
      </c>
      <c r="CE30" s="173">
        <f>IF(Spreadsheet!CE236=0,"",Spreadsheet!CE236)</f>
      </c>
      <c r="CF30" s="173">
        <f>IF(Spreadsheet!CF236=0,"",Spreadsheet!CF236)</f>
      </c>
      <c r="CG30" s="173">
        <f>IF(Spreadsheet!CG236=0,"",Spreadsheet!CG236)</f>
      </c>
      <c r="CH30" s="173">
        <f>IF(Spreadsheet!CH236=0,"",Spreadsheet!CH236)</f>
      </c>
      <c r="CI30" s="173">
        <f>IF(Spreadsheet!CI236=0,"",Spreadsheet!CI236)</f>
      </c>
      <c r="CJ30" s="173">
        <f>IF(Spreadsheet!CJ236=0,"",Spreadsheet!CJ236)</f>
      </c>
      <c r="CK30" s="173">
        <f>IF(Spreadsheet!CK236=0,"",Spreadsheet!CK236)</f>
      </c>
      <c r="CL30" s="173">
        <f>IF(Spreadsheet!CL236=0,"",Spreadsheet!CL236)</f>
      </c>
      <c r="CM30" s="173">
        <f>IF(Spreadsheet!CM236=0,"",Spreadsheet!CM236)</f>
      </c>
      <c r="CN30" s="173">
        <f>IF(Spreadsheet!CN236=0,"",Spreadsheet!CN236)</f>
      </c>
      <c r="CO30" s="173">
        <f>IF(Spreadsheet!CO236=0,"",Spreadsheet!CO236)</f>
      </c>
      <c r="CU30" s="129"/>
    </row>
    <row r="31" spans="1:99" s="2" customFormat="1" ht="15">
      <c r="A31" s="411"/>
      <c r="B31" s="174" t="s">
        <v>165</v>
      </c>
      <c r="C31" s="175">
        <f>IF(Spreadsheet!J237=0,"",Spreadsheet!J237)</f>
      </c>
      <c r="D31" s="175">
        <f>IF(Spreadsheet!B237=0,"",Spreadsheet!B237)</f>
      </c>
      <c r="E31" s="175">
        <f>IF(Spreadsheet!C237=0,"",Spreadsheet!C237)</f>
      </c>
      <c r="F31" s="175">
        <f>IF(Spreadsheet!D237=0,"",Spreadsheet!D237)</f>
      </c>
      <c r="G31" s="175">
        <f>IF(Spreadsheet!E237=0,"",Spreadsheet!E237)</f>
      </c>
      <c r="H31" s="175">
        <f>IF(Spreadsheet!F237=0,"",Spreadsheet!F237)</f>
      </c>
      <c r="I31" s="175">
        <f>IF(Spreadsheet!G237=0,"",Spreadsheet!G237)</f>
      </c>
      <c r="J31" s="176">
        <f>IF(Spreadsheet!H237=0,"",Spreadsheet!H237)</f>
      </c>
      <c r="K31" s="176">
        <f>IF(Spreadsheet!I237=0,"",Spreadsheet!I237)</f>
      </c>
      <c r="L31" s="176">
        <f>IF(Spreadsheet!K237=0,"",Spreadsheet!K237)</f>
      </c>
      <c r="M31" s="176">
        <f>IF(Spreadsheet!L237=0,"",Spreadsheet!L237)</f>
      </c>
      <c r="N31" s="176">
        <f>IF(Spreadsheet!M237=0,"",Spreadsheet!M237)</f>
      </c>
      <c r="O31" s="176">
        <f>IF(Spreadsheet!N237=0,"",Spreadsheet!N237)</f>
      </c>
      <c r="P31" s="176">
        <f>IF(Spreadsheet!O237=0,"",Spreadsheet!O237)</f>
      </c>
      <c r="Q31" s="176">
        <f>IF(Spreadsheet!P237=0,"",Spreadsheet!P237)</f>
      </c>
      <c r="R31" s="176">
        <f>IF(Spreadsheet!Q237=0,"",Spreadsheet!Q237)</f>
      </c>
      <c r="S31" s="176">
        <f>IF(Spreadsheet!S237=0,"",Spreadsheet!S237)</f>
      </c>
      <c r="T31" s="176">
        <f>IF(Spreadsheet!T237=0,"",Spreadsheet!T237)</f>
      </c>
      <c r="U31" s="176">
        <f>IF(Spreadsheet!U237=0,"",Spreadsheet!U237)</f>
      </c>
      <c r="V31" s="176">
        <f>IF(Spreadsheet!V237=0,"",Spreadsheet!V237)</f>
      </c>
      <c r="W31" s="176">
        <f>IF(Spreadsheet!W237=0,"",Spreadsheet!W237)</f>
      </c>
      <c r="X31" s="176">
        <f>IF(Spreadsheet!X237=0,"",Spreadsheet!X237)</f>
      </c>
      <c r="Y31" s="176">
        <f>IF(Spreadsheet!Y237=0,"",Spreadsheet!Y237)</f>
      </c>
      <c r="Z31" s="176">
        <f>IF(Spreadsheet!Z237=0,"",Spreadsheet!Z237)</f>
      </c>
      <c r="AA31" s="176">
        <f>IF(Spreadsheet!AA237=0,"",Spreadsheet!AA237)</f>
      </c>
      <c r="AB31" s="176">
        <f>IF(Spreadsheet!AB237=0,"",Spreadsheet!AB237)</f>
      </c>
      <c r="AC31" s="176">
        <f>IF(Spreadsheet!AC237=0,"",Spreadsheet!AC237)</f>
      </c>
      <c r="AD31" s="176">
        <f>IF(Spreadsheet!AD237=0,"",Spreadsheet!AD237)</f>
      </c>
      <c r="AE31" s="176">
        <f>IF(Spreadsheet!AE237=0,"",Spreadsheet!AE237)</f>
      </c>
      <c r="AF31" s="176">
        <f>IF(Spreadsheet!AF237=0,"",Spreadsheet!AF237)</f>
      </c>
      <c r="AG31" s="176">
        <f>IF(Spreadsheet!AG237=0,"",Spreadsheet!AG237)</f>
      </c>
      <c r="AH31" s="176">
        <f>IF(Spreadsheet!AH237=0,"",Spreadsheet!AH237)</f>
      </c>
      <c r="AI31" s="176">
        <f>IF(Spreadsheet!AI237=0,"",Spreadsheet!AI237)</f>
      </c>
      <c r="AJ31" s="176">
        <f>IF(Spreadsheet!AJ237=0,"",Spreadsheet!AJ237)</f>
      </c>
      <c r="AK31" s="176">
        <f>IF(Spreadsheet!AK237=0,"",Spreadsheet!AK237)</f>
      </c>
      <c r="AL31" s="176">
        <f>IF(Spreadsheet!AL237=0,"",Spreadsheet!AL237)</f>
      </c>
      <c r="AM31" s="176">
        <f>IF(Spreadsheet!AM237=0,"",Spreadsheet!AM237)</f>
      </c>
      <c r="AN31" s="176">
        <f>IF(Spreadsheet!AN237=0,"",Spreadsheet!AN237)</f>
      </c>
      <c r="AO31" s="176">
        <f>IF(Spreadsheet!AO237=0,"",Spreadsheet!AO237)</f>
      </c>
      <c r="AP31" s="176">
        <f>IF(Spreadsheet!AP237=0,"",Spreadsheet!AP237)</f>
      </c>
      <c r="AQ31" s="176">
        <f>IF(Spreadsheet!AQ237=0,"",Spreadsheet!AQ237)</f>
      </c>
      <c r="AR31" s="176">
        <f>IF(Spreadsheet!AR237=0,"",Spreadsheet!AR237)</f>
      </c>
      <c r="AS31" s="176">
        <f>IF(Spreadsheet!AS237=0,"",Spreadsheet!AS237)</f>
      </c>
      <c r="AT31" s="176">
        <f>IF(Spreadsheet!AT237=0,"",Spreadsheet!AT237)</f>
      </c>
      <c r="AU31" s="176">
        <f>IF(Spreadsheet!AU237=0,"",Spreadsheet!AU237)</f>
      </c>
      <c r="AV31" s="176">
        <f>IF(Spreadsheet!AV237=0,"",Spreadsheet!AV237)</f>
      </c>
      <c r="AW31" s="176">
        <f>IF(Spreadsheet!AW237=0,"",Spreadsheet!AW237)</f>
      </c>
      <c r="AX31" s="176">
        <f>IF(Spreadsheet!AX237=0,"",Spreadsheet!AX237)</f>
      </c>
      <c r="AY31" s="176">
        <f>IF(Spreadsheet!AY237=0,"",Spreadsheet!AY237)</f>
      </c>
      <c r="AZ31" s="176">
        <f>IF(Spreadsheet!AZ237=0,"",Spreadsheet!AZ237)</f>
      </c>
      <c r="BA31" s="176">
        <f>IF(Spreadsheet!BA237=0,"",Spreadsheet!BA237)</f>
      </c>
      <c r="BB31" s="176">
        <f>IF(Spreadsheet!BB237=0,"",Spreadsheet!BB237)</f>
      </c>
      <c r="BC31" s="176">
        <f>IF(Spreadsheet!BC237=0,"",Spreadsheet!BC237)</f>
      </c>
      <c r="BD31" s="176">
        <f>IF(Spreadsheet!BD237=0,"",Spreadsheet!BD237)</f>
      </c>
      <c r="BE31" s="176">
        <f>IF(Spreadsheet!BE237=0,"",Spreadsheet!BE237)</f>
      </c>
      <c r="BF31" s="176">
        <f>IF(Spreadsheet!BF237=0,"",Spreadsheet!BF237)</f>
      </c>
      <c r="BG31" s="176">
        <f>IF(Spreadsheet!BG237=0,"",Spreadsheet!BG237)</f>
      </c>
      <c r="BH31" s="176">
        <f>IF(Spreadsheet!BH237=0,"",Spreadsheet!BH237)</f>
      </c>
      <c r="BI31" s="176">
        <f>IF(Spreadsheet!BI237=0,"",Spreadsheet!BI237)</f>
      </c>
      <c r="BJ31" s="176">
        <f>IF(Spreadsheet!BJ237=0,"",Spreadsheet!BJ237)</f>
      </c>
      <c r="BK31" s="176">
        <f>IF(Spreadsheet!BK237=0,"",Spreadsheet!BK237)</f>
      </c>
      <c r="BL31" s="176">
        <f>IF(Spreadsheet!BL237=0,"",Spreadsheet!BL237)</f>
      </c>
      <c r="BM31" s="176">
        <f>IF(Spreadsheet!BM237=0,"",Spreadsheet!BM237)</f>
      </c>
      <c r="BN31" s="176">
        <f>IF(Spreadsheet!BN237=0,"",Spreadsheet!BN237)</f>
      </c>
      <c r="BO31" s="176">
        <f>IF(Spreadsheet!BO237=0,"",Spreadsheet!BO237)</f>
      </c>
      <c r="BP31" s="176">
        <f>IF(Spreadsheet!BP237=0,"",Spreadsheet!BP237)</f>
      </c>
      <c r="BQ31" s="176">
        <f>IF(Spreadsheet!BQ237=0,"",Spreadsheet!BQ237)</f>
      </c>
      <c r="BR31" s="176">
        <f>IF(Spreadsheet!BR237=0,"",Spreadsheet!BR237)</f>
      </c>
      <c r="BS31" s="176">
        <f>IF(Spreadsheet!BS237=0,"",Spreadsheet!BS237)</f>
      </c>
      <c r="BT31" s="176">
        <f>IF(Spreadsheet!BT237=0,"",Spreadsheet!BT237)</f>
      </c>
      <c r="BU31" s="176">
        <f>IF(Spreadsheet!BU237=0,"",Spreadsheet!BU237)</f>
      </c>
      <c r="BV31" s="176">
        <f>IF(Spreadsheet!BV237=0,"",Spreadsheet!BV237)</f>
      </c>
      <c r="BW31" s="176">
        <f>IF(Spreadsheet!BW237=0,"",Spreadsheet!BW237)</f>
      </c>
      <c r="BX31" s="176">
        <f>IF(Spreadsheet!BX237=0,"",Spreadsheet!BX237)</f>
      </c>
      <c r="BY31" s="176">
        <f>IF(Spreadsheet!BY237=0,"",Spreadsheet!BY237)</f>
      </c>
      <c r="BZ31" s="176">
        <f>IF(Spreadsheet!BZ237=0,"",Spreadsheet!BZ237)</f>
      </c>
      <c r="CA31" s="176">
        <f>IF(Spreadsheet!CA237=0,"",Spreadsheet!CA237)</f>
      </c>
      <c r="CB31" s="176">
        <f>IF(Spreadsheet!CB237=0,"",Spreadsheet!CB237)</f>
      </c>
      <c r="CC31" s="176">
        <f>IF(Spreadsheet!CC237=0,"",Spreadsheet!CC237)</f>
      </c>
      <c r="CD31" s="176">
        <f>IF(Spreadsheet!CD237=0,"",Spreadsheet!CD237)</f>
      </c>
      <c r="CE31" s="176">
        <f>IF(Spreadsheet!CE237=0,"",Spreadsheet!CE237)</f>
      </c>
      <c r="CF31" s="176">
        <f>IF(Spreadsheet!CF237=0,"",Spreadsheet!CF237)</f>
      </c>
      <c r="CG31" s="176">
        <f>IF(Spreadsheet!CG237=0,"",Spreadsheet!CG237)</f>
      </c>
      <c r="CH31" s="176">
        <f>IF(Spreadsheet!CH237=0,"",Spreadsheet!CH237)</f>
      </c>
      <c r="CI31" s="176">
        <f>IF(Spreadsheet!CI237=0,"",Spreadsheet!CI237)</f>
      </c>
      <c r="CJ31" s="176">
        <f>IF(Spreadsheet!CJ237=0,"",Spreadsheet!CJ237)</f>
      </c>
      <c r="CK31" s="176">
        <f>IF(Spreadsheet!CK237=0,"",Spreadsheet!CK237)</f>
      </c>
      <c r="CL31" s="176">
        <f>IF(Spreadsheet!CL237=0,"",Spreadsheet!CL237)</f>
      </c>
      <c r="CM31" s="176">
        <f>IF(Spreadsheet!CM237=0,"",Spreadsheet!CM237)</f>
      </c>
      <c r="CN31" s="176">
        <f>IF(Spreadsheet!CN237=0,"",Spreadsheet!CN237)</f>
      </c>
      <c r="CO31" s="176">
        <f>IF(Spreadsheet!CO237=0,"",Spreadsheet!CO237)</f>
      </c>
      <c r="CU31" s="126"/>
    </row>
    <row r="32" spans="1:99" s="128" customFormat="1" ht="15">
      <c r="A32" s="411"/>
      <c r="B32" s="172" t="s">
        <v>166</v>
      </c>
      <c r="C32" s="177">
        <f>IF(Spreadsheet!J238=0,"",Spreadsheet!J238)</f>
      </c>
      <c r="D32" s="177">
        <f>IF(Spreadsheet!B238=0,"",Spreadsheet!B238)</f>
      </c>
      <c r="E32" s="177">
        <f>IF(Spreadsheet!C238=0,"",Spreadsheet!C238)</f>
      </c>
      <c r="F32" s="177">
        <f>IF(Spreadsheet!D238=0,"",Spreadsheet!D238)</f>
      </c>
      <c r="G32" s="177">
        <f>IF(Spreadsheet!E238=0,"",Spreadsheet!E238)</f>
      </c>
      <c r="H32" s="177">
        <f>IF(Spreadsheet!F238=0,"",Spreadsheet!F238)</f>
      </c>
      <c r="I32" s="177">
        <f>IF(Spreadsheet!G238=0,"",Spreadsheet!G238)</f>
      </c>
      <c r="J32" s="173">
        <f>IF(Spreadsheet!H238=0,"",Spreadsheet!H238)</f>
      </c>
      <c r="K32" s="173">
        <f>IF(Spreadsheet!I238=0,"",Spreadsheet!I238)</f>
      </c>
      <c r="L32" s="173">
        <f>IF(Spreadsheet!K238=0,"",Spreadsheet!K238)</f>
      </c>
      <c r="M32" s="173">
        <f>IF(Spreadsheet!L238=0,"",Spreadsheet!L238)</f>
      </c>
      <c r="N32" s="173">
        <f>IF(Spreadsheet!M238=0,"",Spreadsheet!M238)</f>
      </c>
      <c r="O32" s="173">
        <f>IF(Spreadsheet!N238=0,"",Spreadsheet!N238)</f>
      </c>
      <c r="P32" s="173">
        <f>IF(Spreadsheet!O238=0,"",Spreadsheet!O238)</f>
      </c>
      <c r="Q32" s="173">
        <f>IF(Spreadsheet!P238=0,"",Spreadsheet!P238)</f>
      </c>
      <c r="R32" s="173">
        <f>IF(Spreadsheet!Q238=0,"",Spreadsheet!Q238)</f>
      </c>
      <c r="S32" s="173">
        <f>IF(Spreadsheet!S238=0,"",Spreadsheet!S238)</f>
      </c>
      <c r="T32" s="173">
        <f>IF(Spreadsheet!T238=0,"",Spreadsheet!T238)</f>
      </c>
      <c r="U32" s="173">
        <f>IF(Spreadsheet!U238=0,"",Spreadsheet!U238)</f>
      </c>
      <c r="V32" s="173">
        <f>IF(Spreadsheet!V238=0,"",Spreadsheet!V238)</f>
      </c>
      <c r="W32" s="173">
        <f>IF(Spreadsheet!W238=0,"",Spreadsheet!W238)</f>
      </c>
      <c r="X32" s="173">
        <f>IF(Spreadsheet!X238=0,"",Spreadsheet!X238)</f>
      </c>
      <c r="Y32" s="173">
        <f>IF(Spreadsheet!Y238=0,"",Spreadsheet!Y238)</f>
      </c>
      <c r="Z32" s="173">
        <f>IF(Spreadsheet!Z238=0,"",Spreadsheet!Z238)</f>
      </c>
      <c r="AA32" s="173">
        <f>IF(Spreadsheet!AA238=0,"",Spreadsheet!AA238)</f>
      </c>
      <c r="AB32" s="173">
        <f>IF(Spreadsheet!AB238=0,"",Spreadsheet!AB238)</f>
      </c>
      <c r="AC32" s="173">
        <f>IF(Spreadsheet!AC238=0,"",Spreadsheet!AC238)</f>
      </c>
      <c r="AD32" s="173">
        <f>IF(Spreadsheet!AD238=0,"",Spreadsheet!AD238)</f>
      </c>
      <c r="AE32" s="173">
        <f>IF(Spreadsheet!AE238=0,"",Spreadsheet!AE238)</f>
      </c>
      <c r="AF32" s="173">
        <f>IF(Spreadsheet!AF238=0,"",Spreadsheet!AF238)</f>
      </c>
      <c r="AG32" s="173">
        <f>IF(Spreadsheet!AG238=0,"",Spreadsheet!AG238)</f>
      </c>
      <c r="AH32" s="173">
        <f>IF(Spreadsheet!AH238=0,"",Spreadsheet!AH238)</f>
      </c>
      <c r="AI32" s="173">
        <f>IF(Spreadsheet!AI238=0,"",Spreadsheet!AI238)</f>
      </c>
      <c r="AJ32" s="173">
        <f>IF(Spreadsheet!AJ238=0,"",Spreadsheet!AJ238)</f>
      </c>
      <c r="AK32" s="173">
        <f>IF(Spreadsheet!AK238=0,"",Spreadsheet!AK238)</f>
      </c>
      <c r="AL32" s="173">
        <f>IF(Spreadsheet!AL238=0,"",Spreadsheet!AL238)</f>
      </c>
      <c r="AM32" s="173">
        <f>IF(Spreadsheet!AM238=0,"",Spreadsheet!AM238)</f>
      </c>
      <c r="AN32" s="173">
        <f>IF(Spreadsheet!AN238=0,"",Spreadsheet!AN238)</f>
      </c>
      <c r="AO32" s="173">
        <f>IF(Spreadsheet!AO238=0,"",Spreadsheet!AO238)</f>
      </c>
      <c r="AP32" s="173">
        <f>IF(Spreadsheet!AP238=0,"",Spreadsheet!AP238)</f>
      </c>
      <c r="AQ32" s="173">
        <f>IF(Spreadsheet!AQ238=0,"",Spreadsheet!AQ238)</f>
      </c>
      <c r="AR32" s="173">
        <f>IF(Spreadsheet!AR238=0,"",Spreadsheet!AR238)</f>
      </c>
      <c r="AS32" s="173">
        <f>IF(Spreadsheet!AS238=0,"",Spreadsheet!AS238)</f>
      </c>
      <c r="AT32" s="173">
        <f>IF(Spreadsheet!AT238=0,"",Spreadsheet!AT238)</f>
      </c>
      <c r="AU32" s="173">
        <f>IF(Spreadsheet!AU238=0,"",Spreadsheet!AU238)</f>
      </c>
      <c r="AV32" s="173">
        <f>IF(Spreadsheet!AV238=0,"",Spreadsheet!AV238)</f>
      </c>
      <c r="AW32" s="173">
        <f>IF(Spreadsheet!AW238=0,"",Spreadsheet!AW238)</f>
      </c>
      <c r="AX32" s="173">
        <f>IF(Spreadsheet!AX238=0,"",Spreadsheet!AX238)</f>
      </c>
      <c r="AY32" s="173">
        <f>IF(Spreadsheet!AY238=0,"",Spreadsheet!AY238)</f>
      </c>
      <c r="AZ32" s="173">
        <f>IF(Spreadsheet!AZ238=0,"",Spreadsheet!AZ238)</f>
      </c>
      <c r="BA32" s="173">
        <f>IF(Spreadsheet!BA238=0,"",Spreadsheet!BA238)</f>
      </c>
      <c r="BB32" s="173">
        <f>IF(Spreadsheet!BB238=0,"",Spreadsheet!BB238)</f>
      </c>
      <c r="BC32" s="173">
        <f>IF(Spreadsheet!BC238=0,"",Spreadsheet!BC238)</f>
      </c>
      <c r="BD32" s="173">
        <f>IF(Spreadsheet!BD238=0,"",Spreadsheet!BD238)</f>
      </c>
      <c r="BE32" s="173">
        <f>IF(Spreadsheet!BE238=0,"",Spreadsheet!BE238)</f>
      </c>
      <c r="BF32" s="173">
        <f>IF(Spreadsheet!BF238=0,"",Spreadsheet!BF238)</f>
      </c>
      <c r="BG32" s="173">
        <f>IF(Spreadsheet!BG238=0,"",Spreadsheet!BG238)</f>
      </c>
      <c r="BH32" s="173">
        <f>IF(Spreadsheet!BH238=0,"",Spreadsheet!BH238)</f>
      </c>
      <c r="BI32" s="173">
        <f>IF(Spreadsheet!BI238=0,"",Spreadsheet!BI238)</f>
      </c>
      <c r="BJ32" s="173">
        <f>IF(Spreadsheet!BJ238=0,"",Spreadsheet!BJ238)</f>
      </c>
      <c r="BK32" s="173">
        <f>IF(Spreadsheet!BK238=0,"",Spreadsheet!BK238)</f>
      </c>
      <c r="BL32" s="173">
        <f>IF(Spreadsheet!BL238=0,"",Spreadsheet!BL238)</f>
      </c>
      <c r="BM32" s="173">
        <f>IF(Spreadsheet!BM238=0,"",Spreadsheet!BM238)</f>
      </c>
      <c r="BN32" s="173">
        <f>IF(Spreadsheet!BN238=0,"",Spreadsheet!BN238)</f>
      </c>
      <c r="BO32" s="173">
        <f>IF(Spreadsheet!BO238=0,"",Spreadsheet!BO238)</f>
      </c>
      <c r="BP32" s="173">
        <f>IF(Spreadsheet!BP238=0,"",Spreadsheet!BP238)</f>
      </c>
      <c r="BQ32" s="173">
        <f>IF(Spreadsheet!BQ238=0,"",Spreadsheet!BQ238)</f>
      </c>
      <c r="BR32" s="173">
        <f>IF(Spreadsheet!BR238=0,"",Spreadsheet!BR238)</f>
      </c>
      <c r="BS32" s="173">
        <f>IF(Spreadsheet!BS238=0,"",Spreadsheet!BS238)</f>
      </c>
      <c r="BT32" s="173">
        <f>IF(Spreadsheet!BT238=0,"",Spreadsheet!BT238)</f>
      </c>
      <c r="BU32" s="173">
        <f>IF(Spreadsheet!BU238=0,"",Spreadsheet!BU238)</f>
      </c>
      <c r="BV32" s="173">
        <f>IF(Spreadsheet!BV238=0,"",Spreadsheet!BV238)</f>
      </c>
      <c r="BW32" s="173">
        <f>IF(Spreadsheet!BW238=0,"",Spreadsheet!BW238)</f>
      </c>
      <c r="BX32" s="173">
        <f>IF(Spreadsheet!BX238=0,"",Spreadsheet!BX238)</f>
      </c>
      <c r="BY32" s="173">
        <f>IF(Spreadsheet!BY238=0,"",Spreadsheet!BY238)</f>
      </c>
      <c r="BZ32" s="173">
        <f>IF(Spreadsheet!BZ238=0,"",Spreadsheet!BZ238)</f>
      </c>
      <c r="CA32" s="173">
        <f>IF(Spreadsheet!CA238=0,"",Spreadsheet!CA238)</f>
      </c>
      <c r="CB32" s="173">
        <f>IF(Spreadsheet!CB238=0,"",Spreadsheet!CB238)</f>
      </c>
      <c r="CC32" s="173">
        <f>IF(Spreadsheet!CC238=0,"",Spreadsheet!CC238)</f>
      </c>
      <c r="CD32" s="173">
        <f>IF(Spreadsheet!CD238=0,"",Spreadsheet!CD238)</f>
      </c>
      <c r="CE32" s="173">
        <f>IF(Spreadsheet!CE238=0,"",Spreadsheet!CE238)</f>
      </c>
      <c r="CF32" s="173">
        <f>IF(Spreadsheet!CF238=0,"",Spreadsheet!CF238)</f>
      </c>
      <c r="CG32" s="173">
        <f>IF(Spreadsheet!CG238=0,"",Spreadsheet!CG238)</f>
      </c>
      <c r="CH32" s="173">
        <f>IF(Spreadsheet!CH238=0,"",Spreadsheet!CH238)</f>
      </c>
      <c r="CI32" s="173">
        <f>IF(Spreadsheet!CI238=0,"",Spreadsheet!CI238)</f>
      </c>
      <c r="CJ32" s="173">
        <f>IF(Spreadsheet!CJ238=0,"",Spreadsheet!CJ238)</f>
      </c>
      <c r="CK32" s="173">
        <f>IF(Spreadsheet!CK238=0,"",Spreadsheet!CK238)</f>
      </c>
      <c r="CL32" s="173">
        <f>IF(Spreadsheet!CL238=0,"",Spreadsheet!CL238)</f>
      </c>
      <c r="CM32" s="173">
        <f>IF(Spreadsheet!CM238=0,"",Spreadsheet!CM238)</f>
      </c>
      <c r="CN32" s="173">
        <f>IF(Spreadsheet!CN238=0,"",Spreadsheet!CN238)</f>
      </c>
      <c r="CO32" s="173">
        <f>IF(Spreadsheet!CO238=0,"",Spreadsheet!CO238)</f>
      </c>
      <c r="CU32" s="129"/>
    </row>
    <row r="33" spans="1:99" s="2" customFormat="1" ht="15">
      <c r="A33" s="411"/>
      <c r="B33" s="174" t="s">
        <v>198</v>
      </c>
      <c r="C33" s="175">
        <f>IF(Spreadsheet!J239=0,"",Spreadsheet!J239)</f>
      </c>
      <c r="D33" s="175">
        <f>IF(Spreadsheet!B239=0,"",Spreadsheet!B239)</f>
      </c>
      <c r="E33" s="175">
        <f>IF(Spreadsheet!C239=0,"",Spreadsheet!C239)</f>
      </c>
      <c r="F33" s="175">
        <f>IF(Spreadsheet!D239=0,"",Spreadsheet!D239)</f>
      </c>
      <c r="G33" s="175">
        <f>IF(Spreadsheet!E239=0,"",Spreadsheet!E239)</f>
      </c>
      <c r="H33" s="175">
        <f>IF(Spreadsheet!F239=0,"",Spreadsheet!F239)</f>
      </c>
      <c r="I33" s="175">
        <f>IF(Spreadsheet!G239=0,"",Spreadsheet!G239)</f>
      </c>
      <c r="J33" s="176">
        <f>IF(Spreadsheet!H239=0,"",Spreadsheet!H239)</f>
      </c>
      <c r="K33" s="176">
        <f>IF(Spreadsheet!I239=0,"",Spreadsheet!I239)</f>
      </c>
      <c r="L33" s="176">
        <f>IF(Spreadsheet!K239=0,"",Spreadsheet!K239)</f>
      </c>
      <c r="M33" s="176">
        <f>IF(Spreadsheet!L239=0,"",Spreadsheet!L239)</f>
      </c>
      <c r="N33" s="176">
        <f>IF(Spreadsheet!M239=0,"",Spreadsheet!M239)</f>
      </c>
      <c r="O33" s="176">
        <f>IF(Spreadsheet!N239=0,"",Spreadsheet!N239)</f>
      </c>
      <c r="P33" s="176">
        <f>IF(Spreadsheet!O239=0,"",Spreadsheet!O239)</f>
      </c>
      <c r="Q33" s="176">
        <f>IF(Spreadsheet!P239=0,"",Spreadsheet!P239)</f>
      </c>
      <c r="R33" s="176">
        <f>IF(Spreadsheet!Q239=0,"",Spreadsheet!Q239)</f>
      </c>
      <c r="S33" s="176">
        <f>IF(Spreadsheet!S239=0,"",Spreadsheet!S239)</f>
      </c>
      <c r="T33" s="176">
        <f>IF(Spreadsheet!T239=0,"",Spreadsheet!T239)</f>
      </c>
      <c r="U33" s="176">
        <f>IF(Spreadsheet!U239=0,"",Spreadsheet!U239)</f>
      </c>
      <c r="V33" s="176">
        <f>IF(Spreadsheet!V239=0,"",Spreadsheet!V239)</f>
      </c>
      <c r="W33" s="176">
        <f>IF(Spreadsheet!W239=0,"",Spreadsheet!W239)</f>
      </c>
      <c r="X33" s="176">
        <f>IF(Spreadsheet!X239=0,"",Spreadsheet!X239)</f>
      </c>
      <c r="Y33" s="176">
        <f>IF(Spreadsheet!Y239=0,"",Spreadsheet!Y239)</f>
      </c>
      <c r="Z33" s="176">
        <f>IF(Spreadsheet!Z239=0,"",Spreadsheet!Z239)</f>
      </c>
      <c r="AA33" s="176">
        <f>IF(Spreadsheet!AA239=0,"",Spreadsheet!AA239)</f>
      </c>
      <c r="AB33" s="176">
        <f>IF(Spreadsheet!AB239=0,"",Spreadsheet!AB239)</f>
      </c>
      <c r="AC33" s="176">
        <f>IF(Spreadsheet!AC239=0,"",Spreadsheet!AC239)</f>
      </c>
      <c r="AD33" s="176">
        <f>IF(Spreadsheet!AD239=0,"",Spreadsheet!AD239)</f>
      </c>
      <c r="AE33" s="176">
        <f>IF(Spreadsheet!AE239=0,"",Spreadsheet!AE239)</f>
      </c>
      <c r="AF33" s="176">
        <f>IF(Spreadsheet!AF239=0,"",Spreadsheet!AF239)</f>
      </c>
      <c r="AG33" s="176">
        <f>IF(Spreadsheet!AG239=0,"",Spreadsheet!AG239)</f>
      </c>
      <c r="AH33" s="176">
        <f>IF(Spreadsheet!AH239=0,"",Spreadsheet!AH239)</f>
      </c>
      <c r="AI33" s="176">
        <f>IF(Spreadsheet!AI239=0,"",Spreadsheet!AI239)</f>
      </c>
      <c r="AJ33" s="176">
        <f>IF(Spreadsheet!AJ239=0,"",Spreadsheet!AJ239)</f>
      </c>
      <c r="AK33" s="176">
        <f>IF(Spreadsheet!AK239=0,"",Spreadsheet!AK239)</f>
      </c>
      <c r="AL33" s="176">
        <f>IF(Spreadsheet!AL239=0,"",Spreadsheet!AL239)</f>
      </c>
      <c r="AM33" s="176">
        <f>IF(Spreadsheet!AM239=0,"",Spreadsheet!AM239)</f>
      </c>
      <c r="AN33" s="176">
        <f>IF(Spreadsheet!AN239=0,"",Spreadsheet!AN239)</f>
      </c>
      <c r="AO33" s="176">
        <f>IF(Spreadsheet!AO239=0,"",Spreadsheet!AO239)</f>
      </c>
      <c r="AP33" s="176">
        <f>IF(Spreadsheet!AP239=0,"",Spreadsheet!AP239)</f>
      </c>
      <c r="AQ33" s="176">
        <f>IF(Spreadsheet!AQ239=0,"",Spreadsheet!AQ239)</f>
      </c>
      <c r="AR33" s="176">
        <f>IF(Spreadsheet!AR239=0,"",Spreadsheet!AR239)</f>
      </c>
      <c r="AS33" s="176">
        <f>IF(Spreadsheet!AS239=0,"",Spreadsheet!AS239)</f>
      </c>
      <c r="AT33" s="176">
        <f>IF(Spreadsheet!AT239=0,"",Spreadsheet!AT239)</f>
      </c>
      <c r="AU33" s="176">
        <f>IF(Spreadsheet!AU239=0,"",Spreadsheet!AU239)</f>
      </c>
      <c r="AV33" s="176">
        <f>IF(Spreadsheet!AV239=0,"",Spreadsheet!AV239)</f>
      </c>
      <c r="AW33" s="176">
        <f>IF(Spreadsheet!AW239=0,"",Spreadsheet!AW239)</f>
      </c>
      <c r="AX33" s="176">
        <f>IF(Spreadsheet!AX239=0,"",Spreadsheet!AX239)</f>
      </c>
      <c r="AY33" s="176">
        <f>IF(Spreadsheet!AY239=0,"",Spreadsheet!AY239)</f>
      </c>
      <c r="AZ33" s="176">
        <f>IF(Spreadsheet!AZ239=0,"",Spreadsheet!AZ239)</f>
      </c>
      <c r="BA33" s="176">
        <f>IF(Spreadsheet!BA239=0,"",Spreadsheet!BA239)</f>
      </c>
      <c r="BB33" s="176">
        <f>IF(Spreadsheet!BB239=0,"",Spreadsheet!BB239)</f>
      </c>
      <c r="BC33" s="176">
        <f>IF(Spreadsheet!BC239=0,"",Spreadsheet!BC239)</f>
      </c>
      <c r="BD33" s="176">
        <f>IF(Spreadsheet!BD239=0,"",Spreadsheet!BD239)</f>
      </c>
      <c r="BE33" s="176">
        <f>IF(Spreadsheet!BE239=0,"",Spreadsheet!BE239)</f>
      </c>
      <c r="BF33" s="176">
        <f>IF(Spreadsheet!BF239=0,"",Spreadsheet!BF239)</f>
      </c>
      <c r="BG33" s="176">
        <f>IF(Spreadsheet!BG239=0,"",Spreadsheet!BG239)</f>
      </c>
      <c r="BH33" s="176">
        <f>IF(Spreadsheet!BH239=0,"",Spreadsheet!BH239)</f>
      </c>
      <c r="BI33" s="176">
        <f>IF(Spreadsheet!BI239=0,"",Spreadsheet!BI239)</f>
      </c>
      <c r="BJ33" s="176">
        <f>IF(Spreadsheet!BJ239=0,"",Spreadsheet!BJ239)</f>
      </c>
      <c r="BK33" s="176">
        <f>IF(Spreadsheet!BK239=0,"",Spreadsheet!BK239)</f>
      </c>
      <c r="BL33" s="176">
        <f>IF(Spreadsheet!BL239=0,"",Spreadsheet!BL239)</f>
      </c>
      <c r="BM33" s="176">
        <f>IF(Spreadsheet!BM239=0,"",Spreadsheet!BM239)</f>
      </c>
      <c r="BN33" s="176">
        <f>IF(Spreadsheet!BN239=0,"",Spreadsheet!BN239)</f>
      </c>
      <c r="BO33" s="176">
        <f>IF(Spreadsheet!BO239=0,"",Spreadsheet!BO239)</f>
      </c>
      <c r="BP33" s="176">
        <f>IF(Spreadsheet!BP239=0,"",Spreadsheet!BP239)</f>
      </c>
      <c r="BQ33" s="176">
        <f>IF(Spreadsheet!BQ239=0,"",Spreadsheet!BQ239)</f>
      </c>
      <c r="BR33" s="176">
        <f>IF(Spreadsheet!BR239=0,"",Spreadsheet!BR239)</f>
      </c>
      <c r="BS33" s="176">
        <f>IF(Spreadsheet!BS239=0,"",Spreadsheet!BS239)</f>
      </c>
      <c r="BT33" s="176">
        <f>IF(Spreadsheet!BT239=0,"",Spreadsheet!BT239)</f>
      </c>
      <c r="BU33" s="176">
        <f>IF(Spreadsheet!BU239=0,"",Spreadsheet!BU239)</f>
      </c>
      <c r="BV33" s="176">
        <f>IF(Spreadsheet!BV239=0,"",Spreadsheet!BV239)</f>
      </c>
      <c r="BW33" s="176">
        <f>IF(Spreadsheet!BW239=0,"",Spreadsheet!BW239)</f>
      </c>
      <c r="BX33" s="176">
        <f>IF(Spreadsheet!BX239=0,"",Spreadsheet!BX239)</f>
      </c>
      <c r="BY33" s="176">
        <f>IF(Spreadsheet!BY239=0,"",Spreadsheet!BY239)</f>
      </c>
      <c r="BZ33" s="176">
        <f>IF(Spreadsheet!BZ239=0,"",Spreadsheet!BZ239)</f>
      </c>
      <c r="CA33" s="176">
        <f>IF(Spreadsheet!CA239=0,"",Spreadsheet!CA239)</f>
      </c>
      <c r="CB33" s="176">
        <f>IF(Spreadsheet!CB239=0,"",Spreadsheet!CB239)</f>
      </c>
      <c r="CC33" s="176">
        <f>IF(Spreadsheet!CC239=0,"",Spreadsheet!CC239)</f>
      </c>
      <c r="CD33" s="176">
        <f>IF(Spreadsheet!CD239=0,"",Spreadsheet!CD239)</f>
      </c>
      <c r="CE33" s="176">
        <f>IF(Spreadsheet!CE239=0,"",Spreadsheet!CE239)</f>
      </c>
      <c r="CF33" s="176">
        <f>IF(Spreadsheet!CF239=0,"",Spreadsheet!CF239)</f>
      </c>
      <c r="CG33" s="176">
        <f>IF(Spreadsheet!CG239=0,"",Spreadsheet!CG239)</f>
      </c>
      <c r="CH33" s="176">
        <f>IF(Spreadsheet!CH239=0,"",Spreadsheet!CH239)</f>
      </c>
      <c r="CI33" s="176">
        <f>IF(Spreadsheet!CI239=0,"",Spreadsheet!CI239)</f>
      </c>
      <c r="CJ33" s="176">
        <f>IF(Spreadsheet!CJ239=0,"",Spreadsheet!CJ239)</f>
      </c>
      <c r="CK33" s="176">
        <f>IF(Spreadsheet!CK239=0,"",Spreadsheet!CK239)</f>
      </c>
      <c r="CL33" s="176">
        <f>IF(Spreadsheet!CL239=0,"",Spreadsheet!CL239)</f>
      </c>
      <c r="CM33" s="176">
        <f>IF(Spreadsheet!CM239=0,"",Spreadsheet!CM239)</f>
      </c>
      <c r="CN33" s="176">
        <f>IF(Spreadsheet!CN239=0,"",Spreadsheet!CN239)</f>
      </c>
      <c r="CO33" s="176">
        <f>IF(Spreadsheet!CO239=0,"",Spreadsheet!CO239)</f>
      </c>
      <c r="CU33" s="126"/>
    </row>
    <row r="34" spans="1:99" s="128" customFormat="1" ht="15">
      <c r="A34" s="411"/>
      <c r="B34" s="172" t="s">
        <v>167</v>
      </c>
      <c r="C34" s="177">
        <f>IF(Spreadsheet!J240=0,"",Spreadsheet!J240)</f>
      </c>
      <c r="D34" s="177">
        <f>IF(Spreadsheet!B240=0,"",Spreadsheet!B240)</f>
      </c>
      <c r="E34" s="177">
        <f>IF(Spreadsheet!C240=0,"",Spreadsheet!C240)</f>
      </c>
      <c r="F34" s="177">
        <f>IF(Spreadsheet!D240=0,"",Spreadsheet!D240)</f>
      </c>
      <c r="G34" s="177">
        <f>IF(Spreadsheet!E240=0,"",Spreadsheet!E240)</f>
      </c>
      <c r="H34" s="177">
        <f>IF(Spreadsheet!F240=0,"",Spreadsheet!F240)</f>
      </c>
      <c r="I34" s="177">
        <f>IF(Spreadsheet!G240=0,"",Spreadsheet!G240)</f>
      </c>
      <c r="J34" s="173">
        <f>IF(Spreadsheet!H240=0,"",Spreadsheet!H240)</f>
      </c>
      <c r="K34" s="173">
        <f>IF(Spreadsheet!I240=0,"",Spreadsheet!I240)</f>
      </c>
      <c r="L34" s="173">
        <f>IF(Spreadsheet!K240=0,"",Spreadsheet!K240)</f>
      </c>
      <c r="M34" s="173">
        <f>IF(Spreadsheet!L240=0,"",Spreadsheet!L240)</f>
      </c>
      <c r="N34" s="173">
        <f>IF(Spreadsheet!M240=0,"",Spreadsheet!M240)</f>
      </c>
      <c r="O34" s="173">
        <f>IF(Spreadsheet!N240=0,"",Spreadsheet!N240)</f>
      </c>
      <c r="P34" s="173">
        <f>IF(Spreadsheet!O240=0,"",Spreadsheet!O240)</f>
      </c>
      <c r="Q34" s="173">
        <f>IF(Spreadsheet!P240=0,"",Spreadsheet!P240)</f>
      </c>
      <c r="R34" s="173">
        <f>IF(Spreadsheet!Q240=0,"",Spreadsheet!Q240)</f>
      </c>
      <c r="S34" s="173">
        <f>IF(Spreadsheet!S240=0,"",Spreadsheet!S240)</f>
      </c>
      <c r="T34" s="173">
        <f>IF(Spreadsheet!T240=0,"",Spreadsheet!T240)</f>
      </c>
      <c r="U34" s="173">
        <f>IF(Spreadsheet!U240=0,"",Spreadsheet!U240)</f>
      </c>
      <c r="V34" s="173">
        <f>IF(Spreadsheet!V240=0,"",Spreadsheet!V240)</f>
      </c>
      <c r="W34" s="173">
        <f>IF(Spreadsheet!W240=0,"",Spreadsheet!W240)</f>
      </c>
      <c r="X34" s="173">
        <f>IF(Spreadsheet!X240=0,"",Spreadsheet!X240)</f>
      </c>
      <c r="Y34" s="173">
        <f>IF(Spreadsheet!Y240=0,"",Spreadsheet!Y240)</f>
      </c>
      <c r="Z34" s="173">
        <f>IF(Spreadsheet!Z240=0,"",Spreadsheet!Z240)</f>
      </c>
      <c r="AA34" s="173">
        <f>IF(Spreadsheet!AA240=0,"",Spreadsheet!AA240)</f>
      </c>
      <c r="AB34" s="173">
        <f>IF(Spreadsheet!AB240=0,"",Spreadsheet!AB240)</f>
      </c>
      <c r="AC34" s="173">
        <f>IF(Spreadsheet!AC240=0,"",Spreadsheet!AC240)</f>
      </c>
      <c r="AD34" s="173">
        <f>IF(Spreadsheet!AD240=0,"",Spreadsheet!AD240)</f>
      </c>
      <c r="AE34" s="173">
        <f>IF(Spreadsheet!AE240=0,"",Spreadsheet!AE240)</f>
      </c>
      <c r="AF34" s="173">
        <f>IF(Spreadsheet!AF240=0,"",Spreadsheet!AF240)</f>
      </c>
      <c r="AG34" s="173">
        <f>IF(Spreadsheet!AG240=0,"",Spreadsheet!AG240)</f>
      </c>
      <c r="AH34" s="173">
        <f>IF(Spreadsheet!AH240=0,"",Spreadsheet!AH240)</f>
      </c>
      <c r="AI34" s="173">
        <f>IF(Spreadsheet!AI240=0,"",Spreadsheet!AI240)</f>
      </c>
      <c r="AJ34" s="173">
        <f>IF(Spreadsheet!AJ240=0,"",Spreadsheet!AJ240)</f>
      </c>
      <c r="AK34" s="173">
        <f>IF(Spreadsheet!AK240=0,"",Spreadsheet!AK240)</f>
      </c>
      <c r="AL34" s="173">
        <f>IF(Spreadsheet!AL240=0,"",Spreadsheet!AL240)</f>
      </c>
      <c r="AM34" s="173">
        <f>IF(Spreadsheet!AM240=0,"",Spreadsheet!AM240)</f>
      </c>
      <c r="AN34" s="173">
        <f>IF(Spreadsheet!AN240=0,"",Spreadsheet!AN240)</f>
      </c>
      <c r="AO34" s="173">
        <f>IF(Spreadsheet!AO240=0,"",Spreadsheet!AO240)</f>
      </c>
      <c r="AP34" s="173">
        <f>IF(Spreadsheet!AP240=0,"",Spreadsheet!AP240)</f>
      </c>
      <c r="AQ34" s="173">
        <f>IF(Spreadsheet!AQ240=0,"",Spreadsheet!AQ240)</f>
      </c>
      <c r="AR34" s="173">
        <f>IF(Spreadsheet!AR240=0,"",Spreadsheet!AR240)</f>
      </c>
      <c r="AS34" s="173">
        <f>IF(Spreadsheet!AS240=0,"",Spreadsheet!AS240)</f>
      </c>
      <c r="AT34" s="173">
        <f>IF(Spreadsheet!AT240=0,"",Spreadsheet!AT240)</f>
      </c>
      <c r="AU34" s="173">
        <f>IF(Spreadsheet!AU240=0,"",Spreadsheet!AU240)</f>
      </c>
      <c r="AV34" s="173">
        <f>IF(Spreadsheet!AV240=0,"",Spreadsheet!AV240)</f>
      </c>
      <c r="AW34" s="173">
        <f>IF(Spreadsheet!AW240=0,"",Spreadsheet!AW240)</f>
      </c>
      <c r="AX34" s="173">
        <f>IF(Spreadsheet!AX240=0,"",Spreadsheet!AX240)</f>
      </c>
      <c r="AY34" s="173">
        <f>IF(Spreadsheet!AY240=0,"",Spreadsheet!AY240)</f>
      </c>
      <c r="AZ34" s="173">
        <f>IF(Spreadsheet!AZ240=0,"",Spreadsheet!AZ240)</f>
      </c>
      <c r="BA34" s="173">
        <f>IF(Spreadsheet!BA240=0,"",Spreadsheet!BA240)</f>
      </c>
      <c r="BB34" s="173">
        <f>IF(Spreadsheet!BB240=0,"",Spreadsheet!BB240)</f>
      </c>
      <c r="BC34" s="173">
        <f>IF(Spreadsheet!BC240=0,"",Spreadsheet!BC240)</f>
      </c>
      <c r="BD34" s="173">
        <f>IF(Spreadsheet!BD240=0,"",Spreadsheet!BD240)</f>
      </c>
      <c r="BE34" s="173">
        <f>IF(Spreadsheet!BE240=0,"",Spreadsheet!BE240)</f>
      </c>
      <c r="BF34" s="173">
        <f>IF(Spreadsheet!BF240=0,"",Spreadsheet!BF240)</f>
      </c>
      <c r="BG34" s="173">
        <f>IF(Spreadsheet!BG240=0,"",Spreadsheet!BG240)</f>
      </c>
      <c r="BH34" s="173">
        <f>IF(Spreadsheet!BH240=0,"",Spreadsheet!BH240)</f>
      </c>
      <c r="BI34" s="173">
        <f>IF(Spreadsheet!BI240=0,"",Spreadsheet!BI240)</f>
      </c>
      <c r="BJ34" s="173">
        <f>IF(Spreadsheet!BJ240=0,"",Spreadsheet!BJ240)</f>
      </c>
      <c r="BK34" s="173">
        <f>IF(Spreadsheet!BK240=0,"",Spreadsheet!BK240)</f>
      </c>
      <c r="BL34" s="173">
        <f>IF(Spreadsheet!BL240=0,"",Spreadsheet!BL240)</f>
      </c>
      <c r="BM34" s="173">
        <f>IF(Spreadsheet!BM240=0,"",Spreadsheet!BM240)</f>
      </c>
      <c r="BN34" s="173">
        <f>IF(Spreadsheet!BN240=0,"",Spreadsheet!BN240)</f>
      </c>
      <c r="BO34" s="173">
        <f>IF(Spreadsheet!BO240=0,"",Spreadsheet!BO240)</f>
      </c>
      <c r="BP34" s="173">
        <f>IF(Spreadsheet!BP240=0,"",Spreadsheet!BP240)</f>
      </c>
      <c r="BQ34" s="173">
        <f>IF(Spreadsheet!BQ240=0,"",Spreadsheet!BQ240)</f>
      </c>
      <c r="BR34" s="173">
        <f>IF(Spreadsheet!BR240=0,"",Spreadsheet!BR240)</f>
      </c>
      <c r="BS34" s="173">
        <f>IF(Spreadsheet!BS240=0,"",Spreadsheet!BS240)</f>
      </c>
      <c r="BT34" s="173">
        <f>IF(Spreadsheet!BT240=0,"",Spreadsheet!BT240)</f>
      </c>
      <c r="BU34" s="173">
        <f>IF(Spreadsheet!BU240=0,"",Spreadsheet!BU240)</f>
      </c>
      <c r="BV34" s="173">
        <f>IF(Spreadsheet!BV240=0,"",Spreadsheet!BV240)</f>
      </c>
      <c r="BW34" s="173">
        <f>IF(Spreadsheet!BW240=0,"",Spreadsheet!BW240)</f>
      </c>
      <c r="BX34" s="173">
        <f>IF(Spreadsheet!BX240=0,"",Spreadsheet!BX240)</f>
      </c>
      <c r="BY34" s="173">
        <f>IF(Spreadsheet!BY240=0,"",Spreadsheet!BY240)</f>
      </c>
      <c r="BZ34" s="173">
        <f>IF(Spreadsheet!BZ240=0,"",Spreadsheet!BZ240)</f>
      </c>
      <c r="CA34" s="173">
        <f>IF(Spreadsheet!CA240=0,"",Spreadsheet!CA240)</f>
      </c>
      <c r="CB34" s="173">
        <f>IF(Spreadsheet!CB240=0,"",Spreadsheet!CB240)</f>
      </c>
      <c r="CC34" s="173">
        <f>IF(Spreadsheet!CC240=0,"",Spreadsheet!CC240)</f>
      </c>
      <c r="CD34" s="173">
        <f>IF(Spreadsheet!CD240=0,"",Spreadsheet!CD240)</f>
      </c>
      <c r="CE34" s="173">
        <f>IF(Spreadsheet!CE240=0,"",Spreadsheet!CE240)</f>
      </c>
      <c r="CF34" s="173">
        <f>IF(Spreadsheet!CF240=0,"",Spreadsheet!CF240)</f>
      </c>
      <c r="CG34" s="173">
        <f>IF(Spreadsheet!CG240=0,"",Spreadsheet!CG240)</f>
      </c>
      <c r="CH34" s="173">
        <f>IF(Spreadsheet!CH240=0,"",Spreadsheet!CH240)</f>
      </c>
      <c r="CI34" s="173">
        <f>IF(Spreadsheet!CI240=0,"",Spreadsheet!CI240)</f>
      </c>
      <c r="CJ34" s="173">
        <f>IF(Spreadsheet!CJ240=0,"",Spreadsheet!CJ240)</f>
      </c>
      <c r="CK34" s="173">
        <f>IF(Spreadsheet!CK240=0,"",Spreadsheet!CK240)</f>
      </c>
      <c r="CL34" s="173">
        <f>IF(Spreadsheet!CL240=0,"",Spreadsheet!CL240)</f>
      </c>
      <c r="CM34" s="173">
        <f>IF(Spreadsheet!CM240=0,"",Spreadsheet!CM240)</f>
      </c>
      <c r="CN34" s="173">
        <f>IF(Spreadsheet!CN240=0,"",Spreadsheet!CN240)</f>
      </c>
      <c r="CO34" s="173">
        <f>IF(Spreadsheet!CO240=0,"",Spreadsheet!CO240)</f>
      </c>
      <c r="CU34" s="129"/>
    </row>
    <row r="35" spans="1:99" s="2" customFormat="1" ht="15">
      <c r="A35" s="411"/>
      <c r="B35" s="174" t="s">
        <v>168</v>
      </c>
      <c r="C35" s="175">
        <f>IF(Spreadsheet!J241=0,"",Spreadsheet!J241)</f>
      </c>
      <c r="D35" s="175">
        <f>IF(Spreadsheet!B241=0,"",Spreadsheet!B241)</f>
      </c>
      <c r="E35" s="175">
        <f>IF(Spreadsheet!C241=0,"",Spreadsheet!C241)</f>
      </c>
      <c r="F35" s="175">
        <f>IF(Spreadsheet!D241=0,"",Spreadsheet!D241)</f>
      </c>
      <c r="G35" s="175">
        <f>IF(Spreadsheet!E241=0,"",Spreadsheet!E241)</f>
      </c>
      <c r="H35" s="175">
        <f>IF(Spreadsheet!F241=0,"",Spreadsheet!F241)</f>
      </c>
      <c r="I35" s="175">
        <f>IF(Spreadsheet!G241=0,"",Spreadsheet!G241)</f>
      </c>
      <c r="J35" s="176">
        <f>IF(Spreadsheet!H241=0,"",Spreadsheet!H241)</f>
      </c>
      <c r="K35" s="176">
        <f>IF(Spreadsheet!I241=0,"",Spreadsheet!I241)</f>
      </c>
      <c r="L35" s="176">
        <f>IF(Spreadsheet!K241=0,"",Spreadsheet!K241)</f>
      </c>
      <c r="M35" s="176">
        <f>IF(Spreadsheet!L241=0,"",Spreadsheet!L241)</f>
      </c>
      <c r="N35" s="176">
        <f>IF(Spreadsheet!M241=0,"",Spreadsheet!M241)</f>
      </c>
      <c r="O35" s="176">
        <f>IF(Spreadsheet!N241=0,"",Spreadsheet!N241)</f>
      </c>
      <c r="P35" s="176">
        <f>IF(Spreadsheet!O241=0,"",Spreadsheet!O241)</f>
      </c>
      <c r="Q35" s="176">
        <f>IF(Spreadsheet!P241=0,"",Spreadsheet!P241)</f>
      </c>
      <c r="R35" s="176">
        <f>IF(Spreadsheet!Q241=0,"",Spreadsheet!Q241)</f>
      </c>
      <c r="S35" s="176">
        <f>IF(Spreadsheet!S241=0,"",Spreadsheet!S241)</f>
      </c>
      <c r="T35" s="176">
        <f>IF(Spreadsheet!T241=0,"",Spreadsheet!T241)</f>
      </c>
      <c r="U35" s="176">
        <f>IF(Spreadsheet!U241=0,"",Spreadsheet!U241)</f>
      </c>
      <c r="V35" s="176">
        <f>IF(Spreadsheet!V241=0,"",Spreadsheet!V241)</f>
      </c>
      <c r="W35" s="176">
        <f>IF(Spreadsheet!W241=0,"",Spreadsheet!W241)</f>
      </c>
      <c r="X35" s="176">
        <f>IF(Spreadsheet!X241=0,"",Spreadsheet!X241)</f>
      </c>
      <c r="Y35" s="176">
        <f>IF(Spreadsheet!Y241=0,"",Spreadsheet!Y241)</f>
      </c>
      <c r="Z35" s="176">
        <f>IF(Spreadsheet!Z241=0,"",Spreadsheet!Z241)</f>
      </c>
      <c r="AA35" s="176">
        <f>IF(Spreadsheet!AA241=0,"",Spreadsheet!AA241)</f>
      </c>
      <c r="AB35" s="176">
        <f>IF(Spreadsheet!AB241=0,"",Spreadsheet!AB241)</f>
      </c>
      <c r="AC35" s="176">
        <f>IF(Spreadsheet!AC241=0,"",Spreadsheet!AC241)</f>
      </c>
      <c r="AD35" s="176">
        <f>IF(Spreadsheet!AD241=0,"",Spreadsheet!AD241)</f>
      </c>
      <c r="AE35" s="176">
        <f>IF(Spreadsheet!AE241=0,"",Spreadsheet!AE241)</f>
      </c>
      <c r="AF35" s="176">
        <f>IF(Spreadsheet!AF241=0,"",Spreadsheet!AF241)</f>
      </c>
      <c r="AG35" s="176">
        <f>IF(Spreadsheet!AG241=0,"",Spreadsheet!AG241)</f>
      </c>
      <c r="AH35" s="176">
        <f>IF(Spreadsheet!AH241=0,"",Spreadsheet!AH241)</f>
      </c>
      <c r="AI35" s="176">
        <f>IF(Spreadsheet!AI241=0,"",Spreadsheet!AI241)</f>
      </c>
      <c r="AJ35" s="176">
        <f>IF(Spreadsheet!AJ241=0,"",Spreadsheet!AJ241)</f>
      </c>
      <c r="AK35" s="176">
        <f>IF(Spreadsheet!AK241=0,"",Spreadsheet!AK241)</f>
      </c>
      <c r="AL35" s="176">
        <f>IF(Spreadsheet!AL241=0,"",Spreadsheet!AL241)</f>
      </c>
      <c r="AM35" s="176">
        <f>IF(Spreadsheet!AM241=0,"",Spreadsheet!AM241)</f>
      </c>
      <c r="AN35" s="176">
        <f>IF(Spreadsheet!AN241=0,"",Spreadsheet!AN241)</f>
      </c>
      <c r="AO35" s="176">
        <f>IF(Spreadsheet!AO241=0,"",Spreadsheet!AO241)</f>
      </c>
      <c r="AP35" s="176">
        <f>IF(Spreadsheet!AP241=0,"",Spreadsheet!AP241)</f>
      </c>
      <c r="AQ35" s="176">
        <f>IF(Spreadsheet!AQ241=0,"",Spreadsheet!AQ241)</f>
      </c>
      <c r="AR35" s="176">
        <f>IF(Spreadsheet!AR241=0,"",Spreadsheet!AR241)</f>
      </c>
      <c r="AS35" s="176">
        <f>IF(Spreadsheet!AS241=0,"",Spreadsheet!AS241)</f>
      </c>
      <c r="AT35" s="176">
        <f>IF(Spreadsheet!AT241=0,"",Spreadsheet!AT241)</f>
      </c>
      <c r="AU35" s="176">
        <f>IF(Spreadsheet!AU241=0,"",Spreadsheet!AU241)</f>
      </c>
      <c r="AV35" s="176">
        <f>IF(Spreadsheet!AV241=0,"",Spreadsheet!AV241)</f>
      </c>
      <c r="AW35" s="176">
        <f>IF(Spreadsheet!AW241=0,"",Spreadsheet!AW241)</f>
      </c>
      <c r="AX35" s="176">
        <f>IF(Spreadsheet!AX241=0,"",Spreadsheet!AX241)</f>
      </c>
      <c r="AY35" s="176">
        <f>IF(Spreadsheet!AY241=0,"",Spreadsheet!AY241)</f>
      </c>
      <c r="AZ35" s="176">
        <f>IF(Spreadsheet!AZ241=0,"",Spreadsheet!AZ241)</f>
      </c>
      <c r="BA35" s="176">
        <f>IF(Spreadsheet!BA241=0,"",Spreadsheet!BA241)</f>
      </c>
      <c r="BB35" s="176">
        <f>IF(Spreadsheet!BB241=0,"",Spreadsheet!BB241)</f>
      </c>
      <c r="BC35" s="176">
        <f>IF(Spreadsheet!BC241=0,"",Spreadsheet!BC241)</f>
      </c>
      <c r="BD35" s="176">
        <f>IF(Spreadsheet!BD241=0,"",Spreadsheet!BD241)</f>
      </c>
      <c r="BE35" s="176">
        <f>IF(Spreadsheet!BE241=0,"",Spreadsheet!BE241)</f>
      </c>
      <c r="BF35" s="176">
        <f>IF(Spreadsheet!BF241=0,"",Spreadsheet!BF241)</f>
      </c>
      <c r="BG35" s="176">
        <f>IF(Spreadsheet!BG241=0,"",Spreadsheet!BG241)</f>
      </c>
      <c r="BH35" s="176">
        <f>IF(Spreadsheet!BH241=0,"",Spreadsheet!BH241)</f>
      </c>
      <c r="BI35" s="176">
        <f>IF(Spreadsheet!BI241=0,"",Spreadsheet!BI241)</f>
      </c>
      <c r="BJ35" s="176">
        <f>IF(Spreadsheet!BJ241=0,"",Spreadsheet!BJ241)</f>
      </c>
      <c r="BK35" s="176">
        <f>IF(Spreadsheet!BK241=0,"",Spreadsheet!BK241)</f>
      </c>
      <c r="BL35" s="176">
        <f>IF(Spreadsheet!BL241=0,"",Spreadsheet!BL241)</f>
      </c>
      <c r="BM35" s="176">
        <f>IF(Spreadsheet!BM241=0,"",Spreadsheet!BM241)</f>
      </c>
      <c r="BN35" s="176">
        <f>IF(Spreadsheet!BN241=0,"",Spreadsheet!BN241)</f>
      </c>
      <c r="BO35" s="176">
        <f>IF(Spreadsheet!BO241=0,"",Spreadsheet!BO241)</f>
      </c>
      <c r="BP35" s="176">
        <f>IF(Spreadsheet!BP241=0,"",Spreadsheet!BP241)</f>
      </c>
      <c r="BQ35" s="176">
        <f>IF(Spreadsheet!BQ241=0,"",Spreadsheet!BQ241)</f>
      </c>
      <c r="BR35" s="176">
        <f>IF(Spreadsheet!BR241=0,"",Spreadsheet!BR241)</f>
      </c>
      <c r="BS35" s="176">
        <f>IF(Spreadsheet!BS241=0,"",Spreadsheet!BS241)</f>
      </c>
      <c r="BT35" s="176">
        <f>IF(Spreadsheet!BT241=0,"",Spreadsheet!BT241)</f>
      </c>
      <c r="BU35" s="176">
        <f>IF(Spreadsheet!BU241=0,"",Spreadsheet!BU241)</f>
      </c>
      <c r="BV35" s="176">
        <f>IF(Spreadsheet!BV241=0,"",Spreadsheet!BV241)</f>
      </c>
      <c r="BW35" s="176">
        <f>IF(Spreadsheet!BW241=0,"",Spreadsheet!BW241)</f>
      </c>
      <c r="BX35" s="176">
        <f>IF(Spreadsheet!BX241=0,"",Spreadsheet!BX241)</f>
      </c>
      <c r="BY35" s="176">
        <f>IF(Spreadsheet!BY241=0,"",Spreadsheet!BY241)</f>
      </c>
      <c r="BZ35" s="176">
        <f>IF(Spreadsheet!BZ241=0,"",Spreadsheet!BZ241)</f>
      </c>
      <c r="CA35" s="176">
        <f>IF(Spreadsheet!CA241=0,"",Spreadsheet!CA241)</f>
      </c>
      <c r="CB35" s="176">
        <f>IF(Spreadsheet!CB241=0,"",Spreadsheet!CB241)</f>
      </c>
      <c r="CC35" s="176">
        <f>IF(Spreadsheet!CC241=0,"",Spreadsheet!CC241)</f>
      </c>
      <c r="CD35" s="176">
        <f>IF(Spreadsheet!CD241=0,"",Spreadsheet!CD241)</f>
      </c>
      <c r="CE35" s="176">
        <f>IF(Spreadsheet!CE241=0,"",Spreadsheet!CE241)</f>
      </c>
      <c r="CF35" s="176">
        <f>IF(Spreadsheet!CF241=0,"",Spreadsheet!CF241)</f>
      </c>
      <c r="CG35" s="176">
        <f>IF(Spreadsheet!CG241=0,"",Spreadsheet!CG241)</f>
      </c>
      <c r="CH35" s="176">
        <f>IF(Spreadsheet!CH241=0,"",Spreadsheet!CH241)</f>
      </c>
      <c r="CI35" s="176">
        <f>IF(Spreadsheet!CI241=0,"",Spreadsheet!CI241)</f>
      </c>
      <c r="CJ35" s="176">
        <f>IF(Spreadsheet!CJ241=0,"",Spreadsheet!CJ241)</f>
      </c>
      <c r="CK35" s="176">
        <f>IF(Spreadsheet!CK241=0,"",Spreadsheet!CK241)</f>
      </c>
      <c r="CL35" s="176">
        <f>IF(Spreadsheet!CL241=0,"",Spreadsheet!CL241)</f>
      </c>
      <c r="CM35" s="176">
        <f>IF(Spreadsheet!CM241=0,"",Spreadsheet!CM241)</f>
      </c>
      <c r="CN35" s="176">
        <f>IF(Spreadsheet!CN241=0,"",Spreadsheet!CN241)</f>
      </c>
      <c r="CO35" s="176">
        <f>IF(Spreadsheet!CO241=0,"",Spreadsheet!CO241)</f>
      </c>
      <c r="CU35" s="126" t="s">
        <v>195</v>
      </c>
    </row>
    <row r="36" spans="1:99" s="128" customFormat="1" ht="14.25">
      <c r="A36" s="411"/>
      <c r="B36" s="172" t="s">
        <v>169</v>
      </c>
      <c r="C36" s="177">
        <f>IF(Spreadsheet!J242=0,"",Spreadsheet!J242)</f>
      </c>
      <c r="D36" s="177">
        <f>IF(Spreadsheet!B242=0,"",Spreadsheet!B242)</f>
      </c>
      <c r="E36" s="177">
        <f>IF(Spreadsheet!C242=0,"",Spreadsheet!C242)</f>
      </c>
      <c r="F36" s="177">
        <f>IF(Spreadsheet!D242=0,"",Spreadsheet!D242)</f>
      </c>
      <c r="G36" s="177">
        <f>IF(Spreadsheet!E242=0,"",Spreadsheet!E242)</f>
      </c>
      <c r="H36" s="177">
        <f>IF(Spreadsheet!F242=0,"",Spreadsheet!F242)</f>
      </c>
      <c r="I36" s="177">
        <f>IF(Spreadsheet!G242=0,"",Spreadsheet!G242)</f>
      </c>
      <c r="J36" s="173">
        <f>IF(Spreadsheet!H242=0,"",Spreadsheet!H242)</f>
      </c>
      <c r="K36" s="173">
        <f>IF(Spreadsheet!I242=0,"",Spreadsheet!I242)</f>
      </c>
      <c r="L36" s="173">
        <f>IF(Spreadsheet!K242=0,"",Spreadsheet!K242)</f>
      </c>
      <c r="M36" s="173">
        <f>IF(Spreadsheet!L242=0,"",Spreadsheet!L242)</f>
      </c>
      <c r="N36" s="173">
        <f>IF(Spreadsheet!M242=0,"",Spreadsheet!M242)</f>
      </c>
      <c r="O36" s="173">
        <f>IF(Spreadsheet!N242=0,"",Spreadsheet!N242)</f>
      </c>
      <c r="P36" s="173">
        <f>IF(Spreadsheet!O242=0,"",Spreadsheet!O242)</f>
      </c>
      <c r="Q36" s="173">
        <f>IF(Spreadsheet!P242=0,"",Spreadsheet!P242)</f>
      </c>
      <c r="R36" s="173">
        <f>IF(Spreadsheet!Q242=0,"",Spreadsheet!Q242)</f>
      </c>
      <c r="S36" s="173">
        <f>IF(Spreadsheet!S242=0,"",Spreadsheet!S242)</f>
      </c>
      <c r="T36" s="173">
        <f>IF(Spreadsheet!T242=0,"",Spreadsheet!T242)</f>
      </c>
      <c r="U36" s="173">
        <f>IF(Spreadsheet!U242=0,"",Spreadsheet!U242)</f>
      </c>
      <c r="V36" s="173">
        <f>IF(Spreadsheet!V242=0,"",Spreadsheet!V242)</f>
      </c>
      <c r="W36" s="173">
        <f>IF(Spreadsheet!W242=0,"",Spreadsheet!W242)</f>
      </c>
      <c r="X36" s="173">
        <f>IF(Spreadsheet!X242=0,"",Spreadsheet!X242)</f>
      </c>
      <c r="Y36" s="173">
        <f>IF(Spreadsheet!Y242=0,"",Spreadsheet!Y242)</f>
      </c>
      <c r="Z36" s="173">
        <f>IF(Spreadsheet!Z242=0,"",Spreadsheet!Z242)</f>
      </c>
      <c r="AA36" s="173">
        <f>IF(Spreadsheet!AA242=0,"",Spreadsheet!AA242)</f>
      </c>
      <c r="AB36" s="173">
        <f>IF(Spreadsheet!AB242=0,"",Spreadsheet!AB242)</f>
      </c>
      <c r="AC36" s="173">
        <f>IF(Spreadsheet!AC242=0,"",Spreadsheet!AC242)</f>
      </c>
      <c r="AD36" s="173">
        <f>IF(Spreadsheet!AD242=0,"",Spreadsheet!AD242)</f>
      </c>
      <c r="AE36" s="173">
        <f>IF(Spreadsheet!AE242=0,"",Spreadsheet!AE242)</f>
      </c>
      <c r="AF36" s="173">
        <f>IF(Spreadsheet!AF242=0,"",Spreadsheet!AF242)</f>
      </c>
      <c r="AG36" s="173">
        <f>IF(Spreadsheet!AG242=0,"",Spreadsheet!AG242)</f>
      </c>
      <c r="AH36" s="173">
        <f>IF(Spreadsheet!AH242=0,"",Spreadsheet!AH242)</f>
      </c>
      <c r="AI36" s="173">
        <f>IF(Spreadsheet!AI242=0,"",Spreadsheet!AI242)</f>
      </c>
      <c r="AJ36" s="173">
        <f>IF(Spreadsheet!AJ242=0,"",Spreadsheet!AJ242)</f>
      </c>
      <c r="AK36" s="173">
        <f>IF(Spreadsheet!AK242=0,"",Spreadsheet!AK242)</f>
      </c>
      <c r="AL36" s="173">
        <f>IF(Spreadsheet!AL242=0,"",Spreadsheet!AL242)</f>
      </c>
      <c r="AM36" s="173">
        <f>IF(Spreadsheet!AM242=0,"",Spreadsheet!AM242)</f>
      </c>
      <c r="AN36" s="173">
        <f>IF(Spreadsheet!AN242=0,"",Spreadsheet!AN242)</f>
      </c>
      <c r="AO36" s="173">
        <f>IF(Spreadsheet!AO242=0,"",Spreadsheet!AO242)</f>
      </c>
      <c r="AP36" s="173">
        <f>IF(Spreadsheet!AP242=0,"",Spreadsheet!AP242)</f>
      </c>
      <c r="AQ36" s="173">
        <f>IF(Spreadsheet!AQ242=0,"",Spreadsheet!AQ242)</f>
      </c>
      <c r="AR36" s="173">
        <f>IF(Spreadsheet!AR242=0,"",Spreadsheet!AR242)</f>
      </c>
      <c r="AS36" s="173">
        <f>IF(Spreadsheet!AS242=0,"",Spreadsheet!AS242)</f>
      </c>
      <c r="AT36" s="173">
        <f>IF(Spreadsheet!AT242=0,"",Spreadsheet!AT242)</f>
      </c>
      <c r="AU36" s="173">
        <f>IF(Spreadsheet!AU242=0,"",Spreadsheet!AU242)</f>
      </c>
      <c r="AV36" s="173">
        <f>IF(Spreadsheet!AV242=0,"",Spreadsheet!AV242)</f>
      </c>
      <c r="AW36" s="173">
        <f>IF(Spreadsheet!AW242=0,"",Spreadsheet!AW242)</f>
      </c>
      <c r="AX36" s="173">
        <f>IF(Spreadsheet!AX242=0,"",Spreadsheet!AX242)</f>
      </c>
      <c r="AY36" s="173">
        <f>IF(Spreadsheet!AY242=0,"",Spreadsheet!AY242)</f>
      </c>
      <c r="AZ36" s="173">
        <f>IF(Spreadsheet!AZ242=0,"",Spreadsheet!AZ242)</f>
      </c>
      <c r="BA36" s="173">
        <f>IF(Spreadsheet!BA242=0,"",Spreadsheet!BA242)</f>
      </c>
      <c r="BB36" s="173">
        <f>IF(Spreadsheet!BB242=0,"",Spreadsheet!BB242)</f>
      </c>
      <c r="BC36" s="173">
        <f>IF(Spreadsheet!BC242=0,"",Spreadsheet!BC242)</f>
      </c>
      <c r="BD36" s="173">
        <f>IF(Spreadsheet!BD242=0,"",Spreadsheet!BD242)</f>
      </c>
      <c r="BE36" s="173">
        <f>IF(Spreadsheet!BE242=0,"",Spreadsheet!BE242)</f>
      </c>
      <c r="BF36" s="173">
        <f>IF(Spreadsheet!BF242=0,"",Spreadsheet!BF242)</f>
      </c>
      <c r="BG36" s="173">
        <f>IF(Spreadsheet!BG242=0,"",Spreadsheet!BG242)</f>
      </c>
      <c r="BH36" s="173">
        <f>IF(Spreadsheet!BH242=0,"",Spreadsheet!BH242)</f>
      </c>
      <c r="BI36" s="173">
        <f>IF(Spreadsheet!BI242=0,"",Spreadsheet!BI242)</f>
      </c>
      <c r="BJ36" s="173">
        <f>IF(Spreadsheet!BJ242=0,"",Spreadsheet!BJ242)</f>
      </c>
      <c r="BK36" s="173">
        <f>IF(Spreadsheet!BK242=0,"",Spreadsheet!BK242)</f>
      </c>
      <c r="BL36" s="173">
        <f>IF(Spreadsheet!BL242=0,"",Spreadsheet!BL242)</f>
      </c>
      <c r="BM36" s="173">
        <f>IF(Spreadsheet!BM242=0,"",Spreadsheet!BM242)</f>
      </c>
      <c r="BN36" s="173">
        <f>IF(Spreadsheet!BN242=0,"",Spreadsheet!BN242)</f>
      </c>
      <c r="BO36" s="173">
        <f>IF(Spreadsheet!BO242=0,"",Spreadsheet!BO242)</f>
      </c>
      <c r="BP36" s="173">
        <f>IF(Spreadsheet!BP242=0,"",Spreadsheet!BP242)</f>
      </c>
      <c r="BQ36" s="173">
        <f>IF(Spreadsheet!BQ242=0,"",Spreadsheet!BQ242)</f>
      </c>
      <c r="BR36" s="173">
        <f>IF(Spreadsheet!BR242=0,"",Spreadsheet!BR242)</f>
      </c>
      <c r="BS36" s="173">
        <f>IF(Spreadsheet!BS242=0,"",Spreadsheet!BS242)</f>
      </c>
      <c r="BT36" s="173">
        <f>IF(Spreadsheet!BT242=0,"",Spreadsheet!BT242)</f>
      </c>
      <c r="BU36" s="173">
        <f>IF(Spreadsheet!BU242=0,"",Spreadsheet!BU242)</f>
      </c>
      <c r="BV36" s="173">
        <f>IF(Spreadsheet!BV242=0,"",Spreadsheet!BV242)</f>
      </c>
      <c r="BW36" s="173">
        <f>IF(Spreadsheet!BW242=0,"",Spreadsheet!BW242)</f>
      </c>
      <c r="BX36" s="173">
        <f>IF(Spreadsheet!BX242=0,"",Spreadsheet!BX242)</f>
      </c>
      <c r="BY36" s="173">
        <f>IF(Spreadsheet!BY242=0,"",Spreadsheet!BY242)</f>
      </c>
      <c r="BZ36" s="173">
        <f>IF(Spreadsheet!BZ242=0,"",Spreadsheet!BZ242)</f>
      </c>
      <c r="CA36" s="173">
        <f>IF(Spreadsheet!CA242=0,"",Spreadsheet!CA242)</f>
      </c>
      <c r="CB36" s="173">
        <f>IF(Spreadsheet!CB242=0,"",Spreadsheet!CB242)</f>
      </c>
      <c r="CC36" s="173">
        <f>IF(Spreadsheet!CC242=0,"",Spreadsheet!CC242)</f>
      </c>
      <c r="CD36" s="173">
        <f>IF(Spreadsheet!CD242=0,"",Spreadsheet!CD242)</f>
      </c>
      <c r="CE36" s="173">
        <f>IF(Spreadsheet!CE242=0,"",Spreadsheet!CE242)</f>
      </c>
      <c r="CF36" s="173">
        <f>IF(Spreadsheet!CF242=0,"",Spreadsheet!CF242)</f>
      </c>
      <c r="CG36" s="173">
        <f>IF(Spreadsheet!CG242=0,"",Spreadsheet!CG242)</f>
      </c>
      <c r="CH36" s="173">
        <f>IF(Spreadsheet!CH242=0,"",Spreadsheet!CH242)</f>
      </c>
      <c r="CI36" s="173">
        <f>IF(Spreadsheet!CI242=0,"",Spreadsheet!CI242)</f>
      </c>
      <c r="CJ36" s="173">
        <f>IF(Spreadsheet!CJ242=0,"",Spreadsheet!CJ242)</f>
      </c>
      <c r="CK36" s="173">
        <f>IF(Spreadsheet!CK242=0,"",Spreadsheet!CK242)</f>
      </c>
      <c r="CL36" s="173">
        <f>IF(Spreadsheet!CL242=0,"",Spreadsheet!CL242)</f>
      </c>
      <c r="CM36" s="173">
        <f>IF(Spreadsheet!CM242=0,"",Spreadsheet!CM242)</f>
      </c>
      <c r="CN36" s="173">
        <f>IF(Spreadsheet!CN242=0,"",Spreadsheet!CN242)</f>
      </c>
      <c r="CO36" s="173">
        <f>IF(Spreadsheet!CO242=0,"",Spreadsheet!CO242)</f>
      </c>
      <c r="CU36" s="131"/>
    </row>
    <row r="37" spans="1:99" s="2" customFormat="1" ht="14.25">
      <c r="A37" s="411"/>
      <c r="B37" s="174" t="s">
        <v>170</v>
      </c>
      <c r="C37" s="175">
        <f>IF(Spreadsheet!J243=0,"",Spreadsheet!J243)</f>
      </c>
      <c r="D37" s="175">
        <f>IF(Spreadsheet!B243=0,"",Spreadsheet!B243)</f>
      </c>
      <c r="E37" s="175">
        <f>IF(Spreadsheet!C243=0,"",Spreadsheet!C243)</f>
      </c>
      <c r="F37" s="175">
        <f>IF(Spreadsheet!D243=0,"",Spreadsheet!D243)</f>
      </c>
      <c r="G37" s="175">
        <f>IF(Spreadsheet!E243=0,"",Spreadsheet!E243)</f>
      </c>
      <c r="H37" s="175">
        <f>IF(Spreadsheet!F243=0,"",Spreadsheet!F243)</f>
      </c>
      <c r="I37" s="175">
        <f>IF(Spreadsheet!G243=0,"",Spreadsheet!G243)</f>
      </c>
      <c r="J37" s="176">
        <f>IF(Spreadsheet!H243=0,"",Spreadsheet!H243)</f>
      </c>
      <c r="K37" s="176">
        <f>IF(Spreadsheet!I243=0,"",Spreadsheet!I243)</f>
      </c>
      <c r="L37" s="176">
        <f>IF(Spreadsheet!K243=0,"",Spreadsheet!K243)</f>
      </c>
      <c r="M37" s="176">
        <f>IF(Spreadsheet!L243=0,"",Spreadsheet!L243)</f>
      </c>
      <c r="N37" s="176">
        <f>IF(Spreadsheet!M243=0,"",Spreadsheet!M243)</f>
      </c>
      <c r="O37" s="176">
        <f>IF(Spreadsheet!N243=0,"",Spreadsheet!N243)</f>
      </c>
      <c r="P37" s="176">
        <f>IF(Spreadsheet!O243=0,"",Spreadsheet!O243)</f>
      </c>
      <c r="Q37" s="176">
        <f>IF(Spreadsheet!P243=0,"",Spreadsheet!P243)</f>
      </c>
      <c r="R37" s="176">
        <f>IF(Spreadsheet!Q243=0,"",Spreadsheet!Q243)</f>
      </c>
      <c r="S37" s="176">
        <f>IF(Spreadsheet!S243=0,"",Spreadsheet!S243)</f>
      </c>
      <c r="T37" s="176">
        <f>IF(Spreadsheet!T243=0,"",Spreadsheet!T243)</f>
      </c>
      <c r="U37" s="176">
        <f>IF(Spreadsheet!U243=0,"",Spreadsheet!U243)</f>
      </c>
      <c r="V37" s="176">
        <f>IF(Spreadsheet!V243=0,"",Spreadsheet!V243)</f>
      </c>
      <c r="W37" s="176">
        <f>IF(Spreadsheet!W243=0,"",Spreadsheet!W243)</f>
      </c>
      <c r="X37" s="176">
        <f>IF(Spreadsheet!X243=0,"",Spreadsheet!X243)</f>
      </c>
      <c r="Y37" s="176">
        <f>IF(Spreadsheet!Y243=0,"",Spreadsheet!Y243)</f>
      </c>
      <c r="Z37" s="176">
        <f>IF(Spreadsheet!Z243=0,"",Spreadsheet!Z243)</f>
      </c>
      <c r="AA37" s="176">
        <f>IF(Spreadsheet!AA243=0,"",Spreadsheet!AA243)</f>
      </c>
      <c r="AB37" s="176">
        <f>IF(Spreadsheet!AB243=0,"",Spreadsheet!AB243)</f>
      </c>
      <c r="AC37" s="176">
        <f>IF(Spreadsheet!AC243=0,"",Spreadsheet!AC243)</f>
      </c>
      <c r="AD37" s="176">
        <f>IF(Spreadsheet!AD243=0,"",Spreadsheet!AD243)</f>
      </c>
      <c r="AE37" s="176">
        <f>IF(Spreadsheet!AE243=0,"",Spreadsheet!AE243)</f>
      </c>
      <c r="AF37" s="176">
        <f>IF(Spreadsheet!AF243=0,"",Spreadsheet!AF243)</f>
      </c>
      <c r="AG37" s="176">
        <f>IF(Spreadsheet!AG243=0,"",Spreadsheet!AG243)</f>
      </c>
      <c r="AH37" s="176">
        <f>IF(Spreadsheet!AH243=0,"",Spreadsheet!AH243)</f>
      </c>
      <c r="AI37" s="176">
        <f>IF(Spreadsheet!AI243=0,"",Spreadsheet!AI243)</f>
      </c>
      <c r="AJ37" s="176">
        <f>IF(Spreadsheet!AJ243=0,"",Spreadsheet!AJ243)</f>
      </c>
      <c r="AK37" s="176">
        <f>IF(Spreadsheet!AK243=0,"",Spreadsheet!AK243)</f>
      </c>
      <c r="AL37" s="176">
        <f>IF(Spreadsheet!AL243=0,"",Spreadsheet!AL243)</f>
      </c>
      <c r="AM37" s="176">
        <f>IF(Spreadsheet!AM243=0,"",Spreadsheet!AM243)</f>
      </c>
      <c r="AN37" s="176">
        <f>IF(Spreadsheet!AN243=0,"",Spreadsheet!AN243)</f>
      </c>
      <c r="AO37" s="176">
        <f>IF(Spreadsheet!AO243=0,"",Spreadsheet!AO243)</f>
      </c>
      <c r="AP37" s="176">
        <f>IF(Spreadsheet!AP243=0,"",Spreadsheet!AP243)</f>
      </c>
      <c r="AQ37" s="176">
        <f>IF(Spreadsheet!AQ243=0,"",Spreadsheet!AQ243)</f>
      </c>
      <c r="AR37" s="176">
        <f>IF(Spreadsheet!AR243=0,"",Spreadsheet!AR243)</f>
      </c>
      <c r="AS37" s="176">
        <f>IF(Spreadsheet!AS243=0,"",Spreadsheet!AS243)</f>
      </c>
      <c r="AT37" s="176">
        <f>IF(Spreadsheet!AT243=0,"",Spreadsheet!AT243)</f>
      </c>
      <c r="AU37" s="176">
        <f>IF(Spreadsheet!AU243=0,"",Spreadsheet!AU243)</f>
      </c>
      <c r="AV37" s="176">
        <f>IF(Spreadsheet!AV243=0,"",Spreadsheet!AV243)</f>
      </c>
      <c r="AW37" s="176">
        <f>IF(Spreadsheet!AW243=0,"",Spreadsheet!AW243)</f>
      </c>
      <c r="AX37" s="176">
        <f>IF(Spreadsheet!AX243=0,"",Spreadsheet!AX243)</f>
      </c>
      <c r="AY37" s="176">
        <f>IF(Spreadsheet!AY243=0,"",Spreadsheet!AY243)</f>
      </c>
      <c r="AZ37" s="176">
        <f>IF(Spreadsheet!AZ243=0,"",Spreadsheet!AZ243)</f>
      </c>
      <c r="BA37" s="176">
        <f>IF(Spreadsheet!BA243=0,"",Spreadsheet!BA243)</f>
      </c>
      <c r="BB37" s="176">
        <f>IF(Spreadsheet!BB243=0,"",Spreadsheet!BB243)</f>
      </c>
      <c r="BC37" s="176">
        <f>IF(Spreadsheet!BC243=0,"",Spreadsheet!BC243)</f>
      </c>
      <c r="BD37" s="176">
        <f>IF(Spreadsheet!BD243=0,"",Spreadsheet!BD243)</f>
      </c>
      <c r="BE37" s="176">
        <f>IF(Spreadsheet!BE243=0,"",Spreadsheet!BE243)</f>
      </c>
      <c r="BF37" s="176">
        <f>IF(Spreadsheet!BF243=0,"",Spreadsheet!BF243)</f>
      </c>
      <c r="BG37" s="176">
        <f>IF(Spreadsheet!BG243=0,"",Spreadsheet!BG243)</f>
      </c>
      <c r="BH37" s="176">
        <f>IF(Spreadsheet!BH243=0,"",Spreadsheet!BH243)</f>
      </c>
      <c r="BI37" s="176">
        <f>IF(Spreadsheet!BI243=0,"",Spreadsheet!BI243)</f>
      </c>
      <c r="BJ37" s="176">
        <f>IF(Spreadsheet!BJ243=0,"",Spreadsheet!BJ243)</f>
      </c>
      <c r="BK37" s="176">
        <f>IF(Spreadsheet!BK243=0,"",Spreadsheet!BK243)</f>
      </c>
      <c r="BL37" s="176">
        <f>IF(Spreadsheet!BL243=0,"",Spreadsheet!BL243)</f>
      </c>
      <c r="BM37" s="176">
        <f>IF(Spreadsheet!BM243=0,"",Spreadsheet!BM243)</f>
      </c>
      <c r="BN37" s="176">
        <f>IF(Spreadsheet!BN243=0,"",Spreadsheet!BN243)</f>
      </c>
      <c r="BO37" s="176">
        <f>IF(Spreadsheet!BO243=0,"",Spreadsheet!BO243)</f>
      </c>
      <c r="BP37" s="176">
        <f>IF(Spreadsheet!BP243=0,"",Spreadsheet!BP243)</f>
      </c>
      <c r="BQ37" s="176">
        <f>IF(Spreadsheet!BQ243=0,"",Spreadsheet!BQ243)</f>
      </c>
      <c r="BR37" s="176">
        <f>IF(Spreadsheet!BR243=0,"",Spreadsheet!BR243)</f>
      </c>
      <c r="BS37" s="176">
        <f>IF(Spreadsheet!BS243=0,"",Spreadsheet!BS243)</f>
      </c>
      <c r="BT37" s="176">
        <f>IF(Spreadsheet!BT243=0,"",Spreadsheet!BT243)</f>
      </c>
      <c r="BU37" s="176">
        <f>IF(Spreadsheet!BU243=0,"",Spreadsheet!BU243)</f>
      </c>
      <c r="BV37" s="176">
        <f>IF(Spreadsheet!BV243=0,"",Spreadsheet!BV243)</f>
      </c>
      <c r="BW37" s="176">
        <f>IF(Spreadsheet!BW243=0,"",Spreadsheet!BW243)</f>
      </c>
      <c r="BX37" s="176">
        <f>IF(Spreadsheet!BX243=0,"",Spreadsheet!BX243)</f>
      </c>
      <c r="BY37" s="176">
        <f>IF(Spreadsheet!BY243=0,"",Spreadsheet!BY243)</f>
      </c>
      <c r="BZ37" s="176">
        <f>IF(Spreadsheet!BZ243=0,"",Spreadsheet!BZ243)</f>
      </c>
      <c r="CA37" s="176">
        <f>IF(Spreadsheet!CA243=0,"",Spreadsheet!CA243)</f>
      </c>
      <c r="CB37" s="176">
        <f>IF(Spreadsheet!CB243=0,"",Spreadsheet!CB243)</f>
      </c>
      <c r="CC37" s="176">
        <f>IF(Spreadsheet!CC243=0,"",Spreadsheet!CC243)</f>
      </c>
      <c r="CD37" s="176">
        <f>IF(Spreadsheet!CD243=0,"",Spreadsheet!CD243)</f>
      </c>
      <c r="CE37" s="176">
        <f>IF(Spreadsheet!CE243=0,"",Spreadsheet!CE243)</f>
      </c>
      <c r="CF37" s="176">
        <f>IF(Spreadsheet!CF243=0,"",Spreadsheet!CF243)</f>
      </c>
      <c r="CG37" s="176">
        <f>IF(Spreadsheet!CG243=0,"",Spreadsheet!CG243)</f>
      </c>
      <c r="CH37" s="176">
        <f>IF(Spreadsheet!CH243=0,"",Spreadsheet!CH243)</f>
      </c>
      <c r="CI37" s="176">
        <f>IF(Spreadsheet!CI243=0,"",Spreadsheet!CI243)</f>
      </c>
      <c r="CJ37" s="176">
        <f>IF(Spreadsheet!CJ243=0,"",Spreadsheet!CJ243)</f>
      </c>
      <c r="CK37" s="176">
        <f>IF(Spreadsheet!CK243=0,"",Spreadsheet!CK243)</f>
      </c>
      <c r="CL37" s="176">
        <f>IF(Spreadsheet!CL243=0,"",Spreadsheet!CL243)</f>
      </c>
      <c r="CM37" s="176">
        <f>IF(Spreadsheet!CM243=0,"",Spreadsheet!CM243)</f>
      </c>
      <c r="CN37" s="176">
        <f>IF(Spreadsheet!CN243=0,"",Spreadsheet!CN243)</f>
      </c>
      <c r="CO37" s="176">
        <f>IF(Spreadsheet!CO243=0,"",Spreadsheet!CO243)</f>
      </c>
      <c r="CU37" s="127"/>
    </row>
    <row r="38" spans="1:99" s="128" customFormat="1" ht="14.25">
      <c r="A38" s="411"/>
      <c r="B38" s="172" t="s">
        <v>171</v>
      </c>
      <c r="C38" s="177">
        <f>IF(Spreadsheet!J244=0,"",Spreadsheet!J244)</f>
      </c>
      <c r="D38" s="177">
        <f>IF(Spreadsheet!B244=0,"",Spreadsheet!B244)</f>
      </c>
      <c r="E38" s="177">
        <f>IF(Spreadsheet!C244=0,"",Spreadsheet!C244)</f>
      </c>
      <c r="F38" s="177">
        <f>IF(Spreadsheet!D244=0,"",Spreadsheet!D244)</f>
      </c>
      <c r="G38" s="177">
        <f>IF(Spreadsheet!E244=0,"",Spreadsheet!E244)</f>
      </c>
      <c r="H38" s="177">
        <f>IF(Spreadsheet!F244=0,"",Spreadsheet!F244)</f>
      </c>
      <c r="I38" s="177">
        <f>IF(Spreadsheet!G244=0,"",Spreadsheet!G244)</f>
      </c>
      <c r="J38" s="173">
        <f>IF(Spreadsheet!H244=0,"",Spreadsheet!H244)</f>
      </c>
      <c r="K38" s="173">
        <f>IF(Spreadsheet!I244=0,"",Spreadsheet!I244)</f>
      </c>
      <c r="L38" s="173">
        <f>IF(Spreadsheet!K244=0,"",Spreadsheet!K244)</f>
      </c>
      <c r="M38" s="173">
        <f>IF(Spreadsheet!L244=0,"",Spreadsheet!L244)</f>
      </c>
      <c r="N38" s="173">
        <f>IF(Spreadsheet!M244=0,"",Spreadsheet!M244)</f>
      </c>
      <c r="O38" s="173">
        <f>IF(Spreadsheet!N244=0,"",Spreadsheet!N244)</f>
      </c>
      <c r="P38" s="173">
        <f>IF(Spreadsheet!O244=0,"",Spreadsheet!O244)</f>
      </c>
      <c r="Q38" s="173">
        <f>IF(Spreadsheet!P244=0,"",Spreadsheet!P244)</f>
      </c>
      <c r="R38" s="173">
        <f>IF(Spreadsheet!Q244=0,"",Spreadsheet!Q244)</f>
      </c>
      <c r="S38" s="173">
        <f>IF(Spreadsheet!S244=0,"",Spreadsheet!S244)</f>
      </c>
      <c r="T38" s="173">
        <f>IF(Spreadsheet!T244=0,"",Spreadsheet!T244)</f>
      </c>
      <c r="U38" s="173">
        <f>IF(Spreadsheet!U244=0,"",Spreadsheet!U244)</f>
      </c>
      <c r="V38" s="173">
        <f>IF(Spreadsheet!V244=0,"",Spreadsheet!V244)</f>
      </c>
      <c r="W38" s="173">
        <f>IF(Spreadsheet!W244=0,"",Spreadsheet!W244)</f>
      </c>
      <c r="X38" s="173">
        <f>IF(Spreadsheet!X244=0,"",Spreadsheet!X244)</f>
      </c>
      <c r="Y38" s="173">
        <f>IF(Spreadsheet!Y244=0,"",Spreadsheet!Y244)</f>
      </c>
      <c r="Z38" s="173">
        <f>IF(Spreadsheet!Z244=0,"",Spreadsheet!Z244)</f>
      </c>
      <c r="AA38" s="173">
        <f>IF(Spreadsheet!AA244=0,"",Spreadsheet!AA244)</f>
      </c>
      <c r="AB38" s="173">
        <f>IF(Spreadsheet!AB244=0,"",Spreadsheet!AB244)</f>
      </c>
      <c r="AC38" s="173">
        <f>IF(Spreadsheet!AC244=0,"",Spreadsheet!AC244)</f>
      </c>
      <c r="AD38" s="173">
        <f>IF(Spreadsheet!AD244=0,"",Spreadsheet!AD244)</f>
      </c>
      <c r="AE38" s="173">
        <f>IF(Spreadsheet!AE244=0,"",Spreadsheet!AE244)</f>
      </c>
      <c r="AF38" s="173">
        <f>IF(Spreadsheet!AF244=0,"",Spreadsheet!AF244)</f>
      </c>
      <c r="AG38" s="173">
        <f>IF(Spreadsheet!AG244=0,"",Spreadsheet!AG244)</f>
      </c>
      <c r="AH38" s="173">
        <f>IF(Spreadsheet!AH244=0,"",Spreadsheet!AH244)</f>
      </c>
      <c r="AI38" s="173">
        <f>IF(Spreadsheet!AI244=0,"",Spreadsheet!AI244)</f>
      </c>
      <c r="AJ38" s="173">
        <f>IF(Spreadsheet!AJ244=0,"",Spreadsheet!AJ244)</f>
      </c>
      <c r="AK38" s="173">
        <f>IF(Spreadsheet!AK244=0,"",Spreadsheet!AK244)</f>
      </c>
      <c r="AL38" s="173">
        <f>IF(Spreadsheet!AL244=0,"",Spreadsheet!AL244)</f>
      </c>
      <c r="AM38" s="173">
        <f>IF(Spreadsheet!AM244=0,"",Spreadsheet!AM244)</f>
      </c>
      <c r="AN38" s="173">
        <f>IF(Spreadsheet!AN244=0,"",Spreadsheet!AN244)</f>
      </c>
      <c r="AO38" s="173">
        <f>IF(Spreadsheet!AO244=0,"",Spreadsheet!AO244)</f>
      </c>
      <c r="AP38" s="173">
        <f>IF(Spreadsheet!AP244=0,"",Spreadsheet!AP244)</f>
      </c>
      <c r="AQ38" s="173">
        <f>IF(Spreadsheet!AQ244=0,"",Spreadsheet!AQ244)</f>
      </c>
      <c r="AR38" s="173">
        <f>IF(Spreadsheet!AR244=0,"",Spreadsheet!AR244)</f>
      </c>
      <c r="AS38" s="173">
        <f>IF(Spreadsheet!AS244=0,"",Spreadsheet!AS244)</f>
      </c>
      <c r="AT38" s="173">
        <f>IF(Spreadsheet!AT244=0,"",Spreadsheet!AT244)</f>
      </c>
      <c r="AU38" s="173">
        <f>IF(Spreadsheet!AU244=0,"",Spreadsheet!AU244)</f>
      </c>
      <c r="AV38" s="173">
        <f>IF(Spreadsheet!AV244=0,"",Spreadsheet!AV244)</f>
      </c>
      <c r="AW38" s="173">
        <f>IF(Spreadsheet!AW244=0,"",Spreadsheet!AW244)</f>
      </c>
      <c r="AX38" s="173">
        <f>IF(Spreadsheet!AX244=0,"",Spreadsheet!AX244)</f>
      </c>
      <c r="AY38" s="173">
        <f>IF(Spreadsheet!AY244=0,"",Spreadsheet!AY244)</f>
      </c>
      <c r="AZ38" s="173">
        <f>IF(Spreadsheet!AZ244=0,"",Spreadsheet!AZ244)</f>
      </c>
      <c r="BA38" s="173">
        <f>IF(Spreadsheet!BA244=0,"",Spreadsheet!BA244)</f>
      </c>
      <c r="BB38" s="173">
        <f>IF(Spreadsheet!BB244=0,"",Spreadsheet!BB244)</f>
      </c>
      <c r="BC38" s="173">
        <f>IF(Spreadsheet!BC244=0,"",Spreadsheet!BC244)</f>
      </c>
      <c r="BD38" s="173">
        <f>IF(Spreadsheet!BD244=0,"",Spreadsheet!BD244)</f>
      </c>
      <c r="BE38" s="173">
        <f>IF(Spreadsheet!BE244=0,"",Spreadsheet!BE244)</f>
      </c>
      <c r="BF38" s="173">
        <f>IF(Spreadsheet!BF244=0,"",Spreadsheet!BF244)</f>
      </c>
      <c r="BG38" s="173">
        <f>IF(Spreadsheet!BG244=0,"",Spreadsheet!BG244)</f>
      </c>
      <c r="BH38" s="173">
        <f>IF(Spreadsheet!BH244=0,"",Spreadsheet!BH244)</f>
      </c>
      <c r="BI38" s="173">
        <f>IF(Spreadsheet!BI244=0,"",Spreadsheet!BI244)</f>
      </c>
      <c r="BJ38" s="173">
        <f>IF(Spreadsheet!BJ244=0,"",Spreadsheet!BJ244)</f>
      </c>
      <c r="BK38" s="173">
        <f>IF(Spreadsheet!BK244=0,"",Spreadsheet!BK244)</f>
      </c>
      <c r="BL38" s="173">
        <f>IF(Spreadsheet!BL244=0,"",Spreadsheet!BL244)</f>
      </c>
      <c r="BM38" s="173">
        <f>IF(Spreadsheet!BM244=0,"",Spreadsheet!BM244)</f>
      </c>
      <c r="BN38" s="173">
        <f>IF(Spreadsheet!BN244=0,"",Spreadsheet!BN244)</f>
      </c>
      <c r="BO38" s="173">
        <f>IF(Spreadsheet!BO244=0,"",Spreadsheet!BO244)</f>
      </c>
      <c r="BP38" s="173">
        <f>IF(Spreadsheet!BP244=0,"",Spreadsheet!BP244)</f>
      </c>
      <c r="BQ38" s="173">
        <f>IF(Spreadsheet!BQ244=0,"",Spreadsheet!BQ244)</f>
      </c>
      <c r="BR38" s="173">
        <f>IF(Spreadsheet!BR244=0,"",Spreadsheet!BR244)</f>
      </c>
      <c r="BS38" s="173">
        <f>IF(Spreadsheet!BS244=0,"",Spreadsheet!BS244)</f>
      </c>
      <c r="BT38" s="173">
        <f>IF(Spreadsheet!BT244=0,"",Spreadsheet!BT244)</f>
      </c>
      <c r="BU38" s="173">
        <f>IF(Spreadsheet!BU244=0,"",Spreadsheet!BU244)</f>
      </c>
      <c r="BV38" s="173">
        <f>IF(Spreadsheet!BV244=0,"",Spreadsheet!BV244)</f>
      </c>
      <c r="BW38" s="173">
        <f>IF(Spreadsheet!BW244=0,"",Spreadsheet!BW244)</f>
      </c>
      <c r="BX38" s="173">
        <f>IF(Spreadsheet!BX244=0,"",Spreadsheet!BX244)</f>
      </c>
      <c r="BY38" s="173">
        <f>IF(Spreadsheet!BY244=0,"",Spreadsheet!BY244)</f>
      </c>
      <c r="BZ38" s="173">
        <f>IF(Spreadsheet!BZ244=0,"",Spreadsheet!BZ244)</f>
      </c>
      <c r="CA38" s="173">
        <f>IF(Spreadsheet!CA244=0,"",Spreadsheet!CA244)</f>
      </c>
      <c r="CB38" s="173">
        <f>IF(Spreadsheet!CB244=0,"",Spreadsheet!CB244)</f>
      </c>
      <c r="CC38" s="173">
        <f>IF(Spreadsheet!CC244=0,"",Spreadsheet!CC244)</f>
      </c>
      <c r="CD38" s="173">
        <f>IF(Spreadsheet!CD244=0,"",Spreadsheet!CD244)</f>
      </c>
      <c r="CE38" s="173">
        <f>IF(Spreadsheet!CE244=0,"",Spreadsheet!CE244)</f>
      </c>
      <c r="CF38" s="173">
        <f>IF(Spreadsheet!CF244=0,"",Spreadsheet!CF244)</f>
      </c>
      <c r="CG38" s="173">
        <f>IF(Spreadsheet!CG244=0,"",Spreadsheet!CG244)</f>
      </c>
      <c r="CH38" s="173">
        <f>IF(Spreadsheet!CH244=0,"",Spreadsheet!CH244)</f>
      </c>
      <c r="CI38" s="173">
        <f>IF(Spreadsheet!CI244=0,"",Spreadsheet!CI244)</f>
      </c>
      <c r="CJ38" s="173">
        <f>IF(Spreadsheet!CJ244=0,"",Spreadsheet!CJ244)</f>
      </c>
      <c r="CK38" s="173">
        <f>IF(Spreadsheet!CK244=0,"",Spreadsheet!CK244)</f>
      </c>
      <c r="CL38" s="173">
        <f>IF(Spreadsheet!CL244=0,"",Spreadsheet!CL244)</f>
      </c>
      <c r="CM38" s="173">
        <f>IF(Spreadsheet!CM244=0,"",Spreadsheet!CM244)</f>
      </c>
      <c r="CN38" s="173">
        <f>IF(Spreadsheet!CN244=0,"",Spreadsheet!CN244)</f>
      </c>
      <c r="CO38" s="173">
        <f>IF(Spreadsheet!CO244=0,"",Spreadsheet!CO244)</f>
      </c>
      <c r="CU38" s="131"/>
    </row>
    <row r="39" spans="1:99" s="2" customFormat="1" ht="14.25">
      <c r="A39" s="411"/>
      <c r="B39" s="174" t="s">
        <v>172</v>
      </c>
      <c r="C39" s="175">
        <f>IF(Spreadsheet!J245=0,"",Spreadsheet!J245)</f>
      </c>
      <c r="D39" s="175">
        <f>IF(Spreadsheet!B245=0,"",Spreadsheet!B245)</f>
      </c>
      <c r="E39" s="175">
        <f>IF(Spreadsheet!C245=0,"",Spreadsheet!C245)</f>
      </c>
      <c r="F39" s="175">
        <f>IF(Spreadsheet!D245=0,"",Spreadsheet!D245)</f>
      </c>
      <c r="G39" s="175">
        <f>IF(Spreadsheet!E245=0,"",Spreadsheet!E245)</f>
      </c>
      <c r="H39" s="175">
        <f>IF(Spreadsheet!F245=0,"",Spreadsheet!F245)</f>
      </c>
      <c r="I39" s="175">
        <f>IF(Spreadsheet!G245=0,"",Spreadsheet!G245)</f>
      </c>
      <c r="J39" s="176">
        <f>IF(Spreadsheet!H245=0,"",Spreadsheet!H245)</f>
      </c>
      <c r="K39" s="176">
        <f>IF(Spreadsheet!I245=0,"",Spreadsheet!I245)</f>
      </c>
      <c r="L39" s="176">
        <f>IF(Spreadsheet!K245=0,"",Spreadsheet!K245)</f>
      </c>
      <c r="M39" s="176">
        <f>IF(Spreadsheet!L245=0,"",Spreadsheet!L245)</f>
      </c>
      <c r="N39" s="176">
        <f>IF(Spreadsheet!M245=0,"",Spreadsheet!M245)</f>
      </c>
      <c r="O39" s="176">
        <f>IF(Spreadsheet!N245=0,"",Spreadsheet!N245)</f>
      </c>
      <c r="P39" s="176">
        <f>IF(Spreadsheet!O245=0,"",Spreadsheet!O245)</f>
      </c>
      <c r="Q39" s="176">
        <f>IF(Spreadsheet!P245=0,"",Spreadsheet!P245)</f>
      </c>
      <c r="R39" s="176">
        <f>IF(Spreadsheet!Q245=0,"",Spreadsheet!Q245)</f>
      </c>
      <c r="S39" s="176">
        <f>IF(Spreadsheet!S245=0,"",Spreadsheet!S245)</f>
      </c>
      <c r="T39" s="176">
        <f>IF(Spreadsheet!T245=0,"",Spreadsheet!T245)</f>
      </c>
      <c r="U39" s="176">
        <f>IF(Spreadsheet!U245=0,"",Spreadsheet!U245)</f>
      </c>
      <c r="V39" s="176">
        <f>IF(Spreadsheet!V245=0,"",Spreadsheet!V245)</f>
      </c>
      <c r="W39" s="176">
        <f>IF(Spreadsheet!W245=0,"",Spreadsheet!W245)</f>
      </c>
      <c r="X39" s="176">
        <f>IF(Spreadsheet!X245=0,"",Spreadsheet!X245)</f>
      </c>
      <c r="Y39" s="176">
        <f>IF(Spreadsheet!Y245=0,"",Spreadsheet!Y245)</f>
      </c>
      <c r="Z39" s="176">
        <f>IF(Spreadsheet!Z245=0,"",Spreadsheet!Z245)</f>
      </c>
      <c r="AA39" s="176">
        <f>IF(Spreadsheet!AA245=0,"",Spreadsheet!AA245)</f>
      </c>
      <c r="AB39" s="176">
        <f>IF(Spreadsheet!AB245=0,"",Spreadsheet!AB245)</f>
      </c>
      <c r="AC39" s="176">
        <f>IF(Spreadsheet!AC245=0,"",Spreadsheet!AC245)</f>
      </c>
      <c r="AD39" s="176">
        <f>IF(Spreadsheet!AD245=0,"",Spreadsheet!AD245)</f>
      </c>
      <c r="AE39" s="176">
        <f>IF(Spreadsheet!AE245=0,"",Spreadsheet!AE245)</f>
      </c>
      <c r="AF39" s="176">
        <f>IF(Spreadsheet!AF245=0,"",Spreadsheet!AF245)</f>
      </c>
      <c r="AG39" s="176">
        <f>IF(Spreadsheet!AG245=0,"",Spreadsheet!AG245)</f>
      </c>
      <c r="AH39" s="176">
        <f>IF(Spreadsheet!AH245=0,"",Spreadsheet!AH245)</f>
      </c>
      <c r="AI39" s="176">
        <f>IF(Spreadsheet!AI245=0,"",Spreadsheet!AI245)</f>
      </c>
      <c r="AJ39" s="176">
        <f>IF(Spreadsheet!AJ245=0,"",Spreadsheet!AJ245)</f>
      </c>
      <c r="AK39" s="176">
        <f>IF(Spreadsheet!AK245=0,"",Spreadsheet!AK245)</f>
      </c>
      <c r="AL39" s="176">
        <f>IF(Spreadsheet!AL245=0,"",Spreadsheet!AL245)</f>
      </c>
      <c r="AM39" s="176">
        <f>IF(Spreadsheet!AM245=0,"",Spreadsheet!AM245)</f>
      </c>
      <c r="AN39" s="176">
        <f>IF(Spreadsheet!AN245=0,"",Spreadsheet!AN245)</f>
      </c>
      <c r="AO39" s="176">
        <f>IF(Spreadsheet!AO245=0,"",Spreadsheet!AO245)</f>
      </c>
      <c r="AP39" s="176">
        <f>IF(Spreadsheet!AP245=0,"",Spreadsheet!AP245)</f>
      </c>
      <c r="AQ39" s="176">
        <f>IF(Spreadsheet!AQ245=0,"",Spreadsheet!AQ245)</f>
      </c>
      <c r="AR39" s="176">
        <f>IF(Spreadsheet!AR245=0,"",Spreadsheet!AR245)</f>
      </c>
      <c r="AS39" s="176">
        <f>IF(Spreadsheet!AS245=0,"",Spreadsheet!AS245)</f>
      </c>
      <c r="AT39" s="176">
        <f>IF(Spreadsheet!AT245=0,"",Spreadsheet!AT245)</f>
      </c>
      <c r="AU39" s="176">
        <f>IF(Spreadsheet!AU245=0,"",Spreadsheet!AU245)</f>
      </c>
      <c r="AV39" s="176">
        <f>IF(Spreadsheet!AV245=0,"",Spreadsheet!AV245)</f>
      </c>
      <c r="AW39" s="176">
        <f>IF(Spreadsheet!AW245=0,"",Spreadsheet!AW245)</f>
      </c>
      <c r="AX39" s="176">
        <f>IF(Spreadsheet!AX245=0,"",Spreadsheet!AX245)</f>
      </c>
      <c r="AY39" s="176">
        <f>IF(Spreadsheet!AY245=0,"",Spreadsheet!AY245)</f>
      </c>
      <c r="AZ39" s="176">
        <f>IF(Spreadsheet!AZ245=0,"",Spreadsheet!AZ245)</f>
      </c>
      <c r="BA39" s="176">
        <f>IF(Spreadsheet!BA245=0,"",Spreadsheet!BA245)</f>
      </c>
      <c r="BB39" s="176">
        <f>IF(Spreadsheet!BB245=0,"",Spreadsheet!BB245)</f>
      </c>
      <c r="BC39" s="176">
        <f>IF(Spreadsheet!BC245=0,"",Spreadsheet!BC245)</f>
      </c>
      <c r="BD39" s="176">
        <f>IF(Spreadsheet!BD245=0,"",Spreadsheet!BD245)</f>
      </c>
      <c r="BE39" s="176">
        <f>IF(Spreadsheet!BE245=0,"",Spreadsheet!BE245)</f>
      </c>
      <c r="BF39" s="176">
        <f>IF(Spreadsheet!BF245=0,"",Spreadsheet!BF245)</f>
      </c>
      <c r="BG39" s="176">
        <f>IF(Spreadsheet!BG245=0,"",Spreadsheet!BG245)</f>
      </c>
      <c r="BH39" s="176">
        <f>IF(Spreadsheet!BH245=0,"",Spreadsheet!BH245)</f>
      </c>
      <c r="BI39" s="176">
        <f>IF(Spreadsheet!BI245=0,"",Spreadsheet!BI245)</f>
      </c>
      <c r="BJ39" s="176">
        <f>IF(Spreadsheet!BJ245=0,"",Spreadsheet!BJ245)</f>
      </c>
      <c r="BK39" s="176">
        <f>IF(Spreadsheet!BK245=0,"",Spreadsheet!BK245)</f>
      </c>
      <c r="BL39" s="176">
        <f>IF(Spreadsheet!BL245=0,"",Spreadsheet!BL245)</f>
      </c>
      <c r="BM39" s="176">
        <f>IF(Spreadsheet!BM245=0,"",Spreadsheet!BM245)</f>
      </c>
      <c r="BN39" s="176">
        <f>IF(Spreadsheet!BN245=0,"",Spreadsheet!BN245)</f>
      </c>
      <c r="BO39" s="176">
        <f>IF(Spreadsheet!BO245=0,"",Spreadsheet!BO245)</f>
      </c>
      <c r="BP39" s="176">
        <f>IF(Spreadsheet!BP245=0,"",Spreadsheet!BP245)</f>
      </c>
      <c r="BQ39" s="176">
        <f>IF(Spreadsheet!BQ245=0,"",Spreadsheet!BQ245)</f>
      </c>
      <c r="BR39" s="176">
        <f>IF(Spreadsheet!BR245=0,"",Spreadsheet!BR245)</f>
      </c>
      <c r="BS39" s="176">
        <f>IF(Spreadsheet!BS245=0,"",Spreadsheet!BS245)</f>
      </c>
      <c r="BT39" s="176">
        <f>IF(Spreadsheet!BT245=0,"",Spreadsheet!BT245)</f>
      </c>
      <c r="BU39" s="176">
        <f>IF(Spreadsheet!BU245=0,"",Spreadsheet!BU245)</f>
      </c>
      <c r="BV39" s="176">
        <f>IF(Spreadsheet!BV245=0,"",Spreadsheet!BV245)</f>
      </c>
      <c r="BW39" s="176">
        <f>IF(Spreadsheet!BW245=0,"",Spreadsheet!BW245)</f>
      </c>
      <c r="BX39" s="176">
        <f>IF(Spreadsheet!BX245=0,"",Spreadsheet!BX245)</f>
      </c>
      <c r="BY39" s="176">
        <f>IF(Spreadsheet!BY245=0,"",Spreadsheet!BY245)</f>
      </c>
      <c r="BZ39" s="176">
        <f>IF(Spreadsheet!BZ245=0,"",Spreadsheet!BZ245)</f>
      </c>
      <c r="CA39" s="176">
        <f>IF(Spreadsheet!CA245=0,"",Spreadsheet!CA245)</f>
      </c>
      <c r="CB39" s="176">
        <f>IF(Spreadsheet!CB245=0,"",Spreadsheet!CB245)</f>
      </c>
      <c r="CC39" s="176">
        <f>IF(Spreadsheet!CC245=0,"",Spreadsheet!CC245)</f>
      </c>
      <c r="CD39" s="176">
        <f>IF(Spreadsheet!CD245=0,"",Spreadsheet!CD245)</f>
      </c>
      <c r="CE39" s="176">
        <f>IF(Spreadsheet!CE245=0,"",Spreadsheet!CE245)</f>
      </c>
      <c r="CF39" s="176">
        <f>IF(Spreadsheet!CF245=0,"",Spreadsheet!CF245)</f>
      </c>
      <c r="CG39" s="176">
        <f>IF(Spreadsheet!CG245=0,"",Spreadsheet!CG245)</f>
      </c>
      <c r="CH39" s="176">
        <f>IF(Spreadsheet!CH245=0,"",Spreadsheet!CH245)</f>
      </c>
      <c r="CI39" s="176">
        <f>IF(Spreadsheet!CI245=0,"",Spreadsheet!CI245)</f>
      </c>
      <c r="CJ39" s="176">
        <f>IF(Spreadsheet!CJ245=0,"",Spreadsheet!CJ245)</f>
      </c>
      <c r="CK39" s="176">
        <f>IF(Spreadsheet!CK245=0,"",Spreadsheet!CK245)</f>
      </c>
      <c r="CL39" s="176">
        <f>IF(Spreadsheet!CL245=0,"",Spreadsheet!CL245)</f>
      </c>
      <c r="CM39" s="176">
        <f>IF(Spreadsheet!CM245=0,"",Spreadsheet!CM245)</f>
      </c>
      <c r="CN39" s="176">
        <f>IF(Spreadsheet!CN245=0,"",Spreadsheet!CN245)</f>
      </c>
      <c r="CO39" s="176">
        <f>IF(Spreadsheet!CO245=0,"",Spreadsheet!CO245)</f>
      </c>
      <c r="CU39" s="127"/>
    </row>
    <row r="40" spans="1:99" s="128" customFormat="1" ht="14.25">
      <c r="A40" s="411"/>
      <c r="B40" s="172" t="s">
        <v>173</v>
      </c>
      <c r="C40" s="177">
        <f>IF(Spreadsheet!J246=0,"",Spreadsheet!J246)</f>
      </c>
      <c r="D40" s="177">
        <f>IF(Spreadsheet!B246=0,"",Spreadsheet!B246)</f>
      </c>
      <c r="E40" s="177">
        <f>IF(Spreadsheet!C246=0,"",Spreadsheet!C246)</f>
      </c>
      <c r="F40" s="177">
        <f>IF(Spreadsheet!D246=0,"",Spreadsheet!D246)</f>
      </c>
      <c r="G40" s="177">
        <f>IF(Spreadsheet!E246=0,"",Spreadsheet!E246)</f>
      </c>
      <c r="H40" s="177">
        <f>IF(Spreadsheet!F246=0,"",Spreadsheet!F246)</f>
      </c>
      <c r="I40" s="177">
        <f>IF(Spreadsheet!G246=0,"",Spreadsheet!G246)</f>
      </c>
      <c r="J40" s="173">
        <f>IF(Spreadsheet!H246=0,"",Spreadsheet!H246)</f>
      </c>
      <c r="K40" s="173">
        <f>IF(Spreadsheet!I246=0,"",Spreadsheet!I246)</f>
      </c>
      <c r="L40" s="173">
        <f>IF(Spreadsheet!K246=0,"",Spreadsheet!K246)</f>
      </c>
      <c r="M40" s="173">
        <f>IF(Spreadsheet!L246=0,"",Spreadsheet!L246)</f>
      </c>
      <c r="N40" s="173">
        <f>IF(Spreadsheet!M246=0,"",Spreadsheet!M246)</f>
      </c>
      <c r="O40" s="173">
        <f>IF(Spreadsheet!N246=0,"",Spreadsheet!N246)</f>
      </c>
      <c r="P40" s="173">
        <f>IF(Spreadsheet!O246=0,"",Spreadsheet!O246)</f>
      </c>
      <c r="Q40" s="173">
        <f>IF(Spreadsheet!P246=0,"",Spreadsheet!P246)</f>
      </c>
      <c r="R40" s="173">
        <f>IF(Spreadsheet!Q246=0,"",Spreadsheet!Q246)</f>
      </c>
      <c r="S40" s="173">
        <f>IF(Spreadsheet!S246=0,"",Spreadsheet!S246)</f>
      </c>
      <c r="T40" s="173">
        <f>IF(Spreadsheet!T246=0,"",Spreadsheet!T246)</f>
      </c>
      <c r="U40" s="173">
        <f>IF(Spreadsheet!U246=0,"",Spreadsheet!U246)</f>
      </c>
      <c r="V40" s="173">
        <f>IF(Spreadsheet!V246=0,"",Spreadsheet!V246)</f>
      </c>
      <c r="W40" s="173">
        <f>IF(Spreadsheet!W246=0,"",Spreadsheet!W246)</f>
      </c>
      <c r="X40" s="173">
        <f>IF(Spreadsheet!X246=0,"",Spreadsheet!X246)</f>
      </c>
      <c r="Y40" s="173">
        <f>IF(Spreadsheet!Y246=0,"",Spreadsheet!Y246)</f>
      </c>
      <c r="Z40" s="173">
        <f>IF(Spreadsheet!Z246=0,"",Spreadsheet!Z246)</f>
      </c>
      <c r="AA40" s="173">
        <f>IF(Spreadsheet!AA246=0,"",Spreadsheet!AA246)</f>
      </c>
      <c r="AB40" s="173">
        <f>IF(Spreadsheet!AB246=0,"",Spreadsheet!AB246)</f>
      </c>
      <c r="AC40" s="173">
        <f>IF(Spreadsheet!AC246=0,"",Spreadsheet!AC246)</f>
      </c>
      <c r="AD40" s="173">
        <f>IF(Spreadsheet!AD246=0,"",Spreadsheet!AD246)</f>
      </c>
      <c r="AE40" s="173">
        <f>IF(Spreadsheet!AE246=0,"",Spreadsheet!AE246)</f>
      </c>
      <c r="AF40" s="173">
        <f>IF(Spreadsheet!AF246=0,"",Spreadsheet!AF246)</f>
      </c>
      <c r="AG40" s="173">
        <f>IF(Spreadsheet!AG246=0,"",Spreadsheet!AG246)</f>
      </c>
      <c r="AH40" s="173">
        <f>IF(Spreadsheet!AH246=0,"",Spreadsheet!AH246)</f>
      </c>
      <c r="AI40" s="173">
        <f>IF(Spreadsheet!AI246=0,"",Spreadsheet!AI246)</f>
      </c>
      <c r="AJ40" s="173">
        <f>IF(Spreadsheet!AJ246=0,"",Spreadsheet!AJ246)</f>
      </c>
      <c r="AK40" s="173">
        <f>IF(Spreadsheet!AK246=0,"",Spreadsheet!AK246)</f>
      </c>
      <c r="AL40" s="173">
        <f>IF(Spreadsheet!AL246=0,"",Spreadsheet!AL246)</f>
      </c>
      <c r="AM40" s="173">
        <f>IF(Spreadsheet!AM246=0,"",Spreadsheet!AM246)</f>
      </c>
      <c r="AN40" s="173">
        <f>IF(Spreadsheet!AN246=0,"",Spreadsheet!AN246)</f>
      </c>
      <c r="AO40" s="173">
        <f>IF(Spreadsheet!AO246=0,"",Spreadsheet!AO246)</f>
      </c>
      <c r="AP40" s="173">
        <f>IF(Spreadsheet!AP246=0,"",Spreadsheet!AP246)</f>
      </c>
      <c r="AQ40" s="173">
        <f>IF(Spreadsheet!AQ246=0,"",Spreadsheet!AQ246)</f>
      </c>
      <c r="AR40" s="173">
        <f>IF(Spreadsheet!AR246=0,"",Spreadsheet!AR246)</f>
      </c>
      <c r="AS40" s="173">
        <f>IF(Spreadsheet!AS246=0,"",Spreadsheet!AS246)</f>
      </c>
      <c r="AT40" s="173">
        <f>IF(Spreadsheet!AT246=0,"",Spreadsheet!AT246)</f>
      </c>
      <c r="AU40" s="173">
        <f>IF(Spreadsheet!AU246=0,"",Spreadsheet!AU246)</f>
      </c>
      <c r="AV40" s="173">
        <f>IF(Spreadsheet!AV246=0,"",Spreadsheet!AV246)</f>
      </c>
      <c r="AW40" s="173">
        <f>IF(Spreadsheet!AW246=0,"",Spreadsheet!AW246)</f>
      </c>
      <c r="AX40" s="173">
        <f>IF(Spreadsheet!AX246=0,"",Spreadsheet!AX246)</f>
      </c>
      <c r="AY40" s="173">
        <f>IF(Spreadsheet!AY246=0,"",Spreadsheet!AY246)</f>
      </c>
      <c r="AZ40" s="173">
        <f>IF(Spreadsheet!AZ246=0,"",Spreadsheet!AZ246)</f>
      </c>
      <c r="BA40" s="173">
        <f>IF(Spreadsheet!BA246=0,"",Spreadsheet!BA246)</f>
      </c>
      <c r="BB40" s="173">
        <f>IF(Spreadsheet!BB246=0,"",Spreadsheet!BB246)</f>
      </c>
      <c r="BC40" s="173">
        <f>IF(Spreadsheet!BC246=0,"",Spreadsheet!BC246)</f>
      </c>
      <c r="BD40" s="173">
        <f>IF(Spreadsheet!BD246=0,"",Spreadsheet!BD246)</f>
      </c>
      <c r="BE40" s="173">
        <f>IF(Spreadsheet!BE246=0,"",Spreadsheet!BE246)</f>
      </c>
      <c r="BF40" s="173">
        <f>IF(Spreadsheet!BF246=0,"",Spreadsheet!BF246)</f>
      </c>
      <c r="BG40" s="173">
        <f>IF(Spreadsheet!BG246=0,"",Spreadsheet!BG246)</f>
      </c>
      <c r="BH40" s="173">
        <f>IF(Spreadsheet!BH246=0,"",Spreadsheet!BH246)</f>
      </c>
      <c r="BI40" s="173">
        <f>IF(Spreadsheet!BI246=0,"",Spreadsheet!BI246)</f>
      </c>
      <c r="BJ40" s="173">
        <f>IF(Spreadsheet!BJ246=0,"",Spreadsheet!BJ246)</f>
      </c>
      <c r="BK40" s="173">
        <f>IF(Spreadsheet!BK246=0,"",Spreadsheet!BK246)</f>
      </c>
      <c r="BL40" s="173">
        <f>IF(Spreadsheet!BL246=0,"",Spreadsheet!BL246)</f>
      </c>
      <c r="BM40" s="173">
        <f>IF(Spreadsheet!BM246=0,"",Spreadsheet!BM246)</f>
      </c>
      <c r="BN40" s="173">
        <f>IF(Spreadsheet!BN246=0,"",Spreadsheet!BN246)</f>
      </c>
      <c r="BO40" s="173">
        <f>IF(Spreadsheet!BO246=0,"",Spreadsheet!BO246)</f>
      </c>
      <c r="BP40" s="173">
        <f>IF(Spreadsheet!BP246=0,"",Spreadsheet!BP246)</f>
      </c>
      <c r="BQ40" s="173">
        <f>IF(Spreadsheet!BQ246=0,"",Spreadsheet!BQ246)</f>
      </c>
      <c r="BR40" s="173">
        <f>IF(Spreadsheet!BR246=0,"",Spreadsheet!BR246)</f>
      </c>
      <c r="BS40" s="173">
        <f>IF(Spreadsheet!BS246=0,"",Spreadsheet!BS246)</f>
      </c>
      <c r="BT40" s="173">
        <f>IF(Spreadsheet!BT246=0,"",Spreadsheet!BT246)</f>
      </c>
      <c r="BU40" s="173">
        <f>IF(Spreadsheet!BU246=0,"",Spreadsheet!BU246)</f>
      </c>
      <c r="BV40" s="173">
        <f>IF(Spreadsheet!BV246=0,"",Spreadsheet!BV246)</f>
      </c>
      <c r="BW40" s="173">
        <f>IF(Spreadsheet!BW246=0,"",Spreadsheet!BW246)</f>
      </c>
      <c r="BX40" s="173">
        <f>IF(Spreadsheet!BX246=0,"",Spreadsheet!BX246)</f>
      </c>
      <c r="BY40" s="173">
        <f>IF(Spreadsheet!BY246=0,"",Spreadsheet!BY246)</f>
      </c>
      <c r="BZ40" s="173">
        <f>IF(Spreadsheet!BZ246=0,"",Spreadsheet!BZ246)</f>
      </c>
      <c r="CA40" s="173">
        <f>IF(Spreadsheet!CA246=0,"",Spreadsheet!CA246)</f>
      </c>
      <c r="CB40" s="173">
        <f>IF(Spreadsheet!CB246=0,"",Spreadsheet!CB246)</f>
      </c>
      <c r="CC40" s="173">
        <f>IF(Spreadsheet!CC246=0,"",Spreadsheet!CC246)</f>
      </c>
      <c r="CD40" s="173">
        <f>IF(Spreadsheet!CD246=0,"",Spreadsheet!CD246)</f>
      </c>
      <c r="CE40" s="173">
        <f>IF(Spreadsheet!CE246=0,"",Spreadsheet!CE246)</f>
      </c>
      <c r="CF40" s="173">
        <f>IF(Spreadsheet!CF246=0,"",Spreadsheet!CF246)</f>
      </c>
      <c r="CG40" s="173">
        <f>IF(Spreadsheet!CG246=0,"",Spreadsheet!CG246)</f>
      </c>
      <c r="CH40" s="173">
        <f>IF(Spreadsheet!CH246=0,"",Spreadsheet!CH246)</f>
      </c>
      <c r="CI40" s="173">
        <f>IF(Spreadsheet!CI246=0,"",Spreadsheet!CI246)</f>
      </c>
      <c r="CJ40" s="173">
        <f>IF(Spreadsheet!CJ246=0,"",Spreadsheet!CJ246)</f>
      </c>
      <c r="CK40" s="173">
        <f>IF(Spreadsheet!CK246=0,"",Spreadsheet!CK246)</f>
      </c>
      <c r="CL40" s="173">
        <f>IF(Spreadsheet!CL246=0,"",Spreadsheet!CL246)</f>
      </c>
      <c r="CM40" s="173">
        <f>IF(Spreadsheet!CM246=0,"",Spreadsheet!CM246)</f>
      </c>
      <c r="CN40" s="173">
        <f>IF(Spreadsheet!CN246=0,"",Spreadsheet!CN246)</f>
      </c>
      <c r="CO40" s="173">
        <f>IF(Spreadsheet!CO246=0,"",Spreadsheet!CO246)</f>
      </c>
      <c r="CU40" s="131"/>
    </row>
    <row r="41" spans="1:99" s="2" customFormat="1" ht="14.25">
      <c r="A41" s="411"/>
      <c r="B41" s="174" t="s">
        <v>174</v>
      </c>
      <c r="C41" s="175">
        <f>IF(Spreadsheet!J247=0,"",Spreadsheet!J247)</f>
      </c>
      <c r="D41" s="175">
        <f>IF(Spreadsheet!B247=0,"",Spreadsheet!B247)</f>
      </c>
      <c r="E41" s="175">
        <f>IF(Spreadsheet!C247=0,"",Spreadsheet!C247)</f>
      </c>
      <c r="F41" s="175">
        <f>IF(Spreadsheet!D247=0,"",Spreadsheet!D247)</f>
      </c>
      <c r="G41" s="175">
        <f>IF(Spreadsheet!E247=0,"",Spreadsheet!E247)</f>
      </c>
      <c r="H41" s="175">
        <f>IF(Spreadsheet!F247=0,"",Spreadsheet!F247)</f>
      </c>
      <c r="I41" s="175">
        <f>IF(Spreadsheet!G247=0,"",Spreadsheet!G247)</f>
      </c>
      <c r="J41" s="176">
        <f>IF(Spreadsheet!H247=0,"",Spreadsheet!H247)</f>
      </c>
      <c r="K41" s="176">
        <f>IF(Spreadsheet!I247=0,"",Spreadsheet!I247)</f>
      </c>
      <c r="L41" s="176">
        <f>IF(Spreadsheet!K247=0,"",Spreadsheet!K247)</f>
      </c>
      <c r="M41" s="176">
        <f>IF(Spreadsheet!L247=0,"",Spreadsheet!L247)</f>
      </c>
      <c r="N41" s="176">
        <f>IF(Spreadsheet!M247=0,"",Spreadsheet!M247)</f>
      </c>
      <c r="O41" s="176">
        <f>IF(Spreadsheet!N247=0,"",Spreadsheet!N247)</f>
      </c>
      <c r="P41" s="176">
        <f>IF(Spreadsheet!O247=0,"",Spreadsheet!O247)</f>
      </c>
      <c r="Q41" s="176">
        <f>IF(Spreadsheet!P247=0,"",Spreadsheet!P247)</f>
      </c>
      <c r="R41" s="176">
        <f>IF(Spreadsheet!Q247=0,"",Spreadsheet!Q247)</f>
      </c>
      <c r="S41" s="176">
        <f>IF(Spreadsheet!S247=0,"",Spreadsheet!S247)</f>
      </c>
      <c r="T41" s="176">
        <f>IF(Spreadsheet!T247=0,"",Spreadsheet!T247)</f>
      </c>
      <c r="U41" s="176">
        <f>IF(Spreadsheet!U247=0,"",Spreadsheet!U247)</f>
      </c>
      <c r="V41" s="176">
        <f>IF(Spreadsheet!V247=0,"",Spreadsheet!V247)</f>
      </c>
      <c r="W41" s="176">
        <f>IF(Spreadsheet!W247=0,"",Spreadsheet!W247)</f>
      </c>
      <c r="X41" s="176">
        <f>IF(Spreadsheet!X247=0,"",Spreadsheet!X247)</f>
      </c>
      <c r="Y41" s="176">
        <f>IF(Spreadsheet!Y247=0,"",Spreadsheet!Y247)</f>
      </c>
      <c r="Z41" s="176">
        <f>IF(Spreadsheet!Z247=0,"",Spreadsheet!Z247)</f>
      </c>
      <c r="AA41" s="176">
        <f>IF(Spreadsheet!AA247=0,"",Spreadsheet!AA247)</f>
      </c>
      <c r="AB41" s="176">
        <f>IF(Spreadsheet!AB247=0,"",Spreadsheet!AB247)</f>
      </c>
      <c r="AC41" s="176">
        <f>IF(Spreadsheet!AC247=0,"",Spreadsheet!AC247)</f>
      </c>
      <c r="AD41" s="176">
        <f>IF(Spreadsheet!AD247=0,"",Spreadsheet!AD247)</f>
      </c>
      <c r="AE41" s="176">
        <f>IF(Spreadsheet!AE247=0,"",Spreadsheet!AE247)</f>
      </c>
      <c r="AF41" s="176">
        <f>IF(Spreadsheet!AF247=0,"",Spreadsheet!AF247)</f>
      </c>
      <c r="AG41" s="176">
        <f>IF(Spreadsheet!AG247=0,"",Spreadsheet!AG247)</f>
      </c>
      <c r="AH41" s="176">
        <f>IF(Spreadsheet!AH247=0,"",Spreadsheet!AH247)</f>
      </c>
      <c r="AI41" s="176">
        <f>IF(Spreadsheet!AI247=0,"",Spreadsheet!AI247)</f>
      </c>
      <c r="AJ41" s="176">
        <f>IF(Spreadsheet!AJ247=0,"",Spreadsheet!AJ247)</f>
      </c>
      <c r="AK41" s="176">
        <f>IF(Spreadsheet!AK247=0,"",Spreadsheet!AK247)</f>
      </c>
      <c r="AL41" s="176">
        <f>IF(Spreadsheet!AL247=0,"",Spreadsheet!AL247)</f>
      </c>
      <c r="AM41" s="176">
        <f>IF(Spreadsheet!AM247=0,"",Spreadsheet!AM247)</f>
      </c>
      <c r="AN41" s="176">
        <f>IF(Spreadsheet!AN247=0,"",Spreadsheet!AN247)</f>
      </c>
      <c r="AO41" s="176">
        <f>IF(Spreadsheet!AO247=0,"",Spreadsheet!AO247)</f>
      </c>
      <c r="AP41" s="176">
        <f>IF(Spreadsheet!AP247=0,"",Spreadsheet!AP247)</f>
      </c>
      <c r="AQ41" s="176">
        <f>IF(Spreadsheet!AQ247=0,"",Spreadsheet!AQ247)</f>
      </c>
      <c r="AR41" s="176">
        <f>IF(Spreadsheet!AR247=0,"",Spreadsheet!AR247)</f>
      </c>
      <c r="AS41" s="176">
        <f>IF(Spreadsheet!AS247=0,"",Spreadsheet!AS247)</f>
      </c>
      <c r="AT41" s="176">
        <f>IF(Spreadsheet!AT247=0,"",Spreadsheet!AT247)</f>
      </c>
      <c r="AU41" s="176">
        <f>IF(Spreadsheet!AU247=0,"",Spreadsheet!AU247)</f>
      </c>
      <c r="AV41" s="176">
        <f>IF(Spreadsheet!AV247=0,"",Spreadsheet!AV247)</f>
      </c>
      <c r="AW41" s="176">
        <f>IF(Spreadsheet!AW247=0,"",Spreadsheet!AW247)</f>
      </c>
      <c r="AX41" s="176">
        <f>IF(Spreadsheet!AX247=0,"",Spreadsheet!AX247)</f>
      </c>
      <c r="AY41" s="176">
        <f>IF(Spreadsheet!AY247=0,"",Spreadsheet!AY247)</f>
      </c>
      <c r="AZ41" s="176">
        <f>IF(Spreadsheet!AZ247=0,"",Spreadsheet!AZ247)</f>
      </c>
      <c r="BA41" s="176">
        <f>IF(Spreadsheet!BA247=0,"",Spreadsheet!BA247)</f>
      </c>
      <c r="BB41" s="176">
        <f>IF(Spreadsheet!BB247=0,"",Spreadsheet!BB247)</f>
      </c>
      <c r="BC41" s="176">
        <f>IF(Spreadsheet!BC247=0,"",Spreadsheet!BC247)</f>
      </c>
      <c r="BD41" s="176">
        <f>IF(Spreadsheet!BD247=0,"",Spreadsheet!BD247)</f>
      </c>
      <c r="BE41" s="176">
        <f>IF(Spreadsheet!BE247=0,"",Spreadsheet!BE247)</f>
      </c>
      <c r="BF41" s="176">
        <f>IF(Spreadsheet!BF247=0,"",Spreadsheet!BF247)</f>
      </c>
      <c r="BG41" s="176">
        <f>IF(Spreadsheet!BG247=0,"",Spreadsheet!BG247)</f>
      </c>
      <c r="BH41" s="176">
        <f>IF(Spreadsheet!BH247=0,"",Spreadsheet!BH247)</f>
      </c>
      <c r="BI41" s="176">
        <f>IF(Spreadsheet!BI247=0,"",Spreadsheet!BI247)</f>
      </c>
      <c r="BJ41" s="176">
        <f>IF(Spreadsheet!BJ247=0,"",Spreadsheet!BJ247)</f>
      </c>
      <c r="BK41" s="176">
        <f>IF(Spreadsheet!BK247=0,"",Spreadsheet!BK247)</f>
      </c>
      <c r="BL41" s="176">
        <f>IF(Spreadsheet!BL247=0,"",Spreadsheet!BL247)</f>
      </c>
      <c r="BM41" s="176">
        <f>IF(Spreadsheet!BM247=0,"",Spreadsheet!BM247)</f>
      </c>
      <c r="BN41" s="176">
        <f>IF(Spreadsheet!BN247=0,"",Spreadsheet!BN247)</f>
      </c>
      <c r="BO41" s="176">
        <f>IF(Spreadsheet!BO247=0,"",Spreadsheet!BO247)</f>
      </c>
      <c r="BP41" s="176">
        <f>IF(Spreadsheet!BP247=0,"",Spreadsheet!BP247)</f>
      </c>
      <c r="BQ41" s="176">
        <f>IF(Spreadsheet!BQ247=0,"",Spreadsheet!BQ247)</f>
      </c>
      <c r="BR41" s="176">
        <f>IF(Spreadsheet!BR247=0,"",Spreadsheet!BR247)</f>
      </c>
      <c r="BS41" s="176">
        <f>IF(Spreadsheet!BS247=0,"",Spreadsheet!BS247)</f>
      </c>
      <c r="BT41" s="176">
        <f>IF(Spreadsheet!BT247=0,"",Spreadsheet!BT247)</f>
      </c>
      <c r="BU41" s="176">
        <f>IF(Spreadsheet!BU247=0,"",Spreadsheet!BU247)</f>
      </c>
      <c r="BV41" s="176">
        <f>IF(Spreadsheet!BV247=0,"",Spreadsheet!BV247)</f>
      </c>
      <c r="BW41" s="176">
        <f>IF(Spreadsheet!BW247=0,"",Spreadsheet!BW247)</f>
      </c>
      <c r="BX41" s="176">
        <f>IF(Spreadsheet!BX247=0,"",Spreadsheet!BX247)</f>
      </c>
      <c r="BY41" s="176">
        <f>IF(Spreadsheet!BY247=0,"",Spreadsheet!BY247)</f>
      </c>
      <c r="BZ41" s="176">
        <f>IF(Spreadsheet!BZ247=0,"",Spreadsheet!BZ247)</f>
      </c>
      <c r="CA41" s="176">
        <f>IF(Spreadsheet!CA247=0,"",Spreadsheet!CA247)</f>
      </c>
      <c r="CB41" s="176">
        <f>IF(Spreadsheet!CB247=0,"",Spreadsheet!CB247)</f>
      </c>
      <c r="CC41" s="176">
        <f>IF(Spreadsheet!CC247=0,"",Spreadsheet!CC247)</f>
      </c>
      <c r="CD41" s="176">
        <f>IF(Spreadsheet!CD247=0,"",Spreadsheet!CD247)</f>
      </c>
      <c r="CE41" s="176">
        <f>IF(Spreadsheet!CE247=0,"",Spreadsheet!CE247)</f>
      </c>
      <c r="CF41" s="176">
        <f>IF(Spreadsheet!CF247=0,"",Spreadsheet!CF247)</f>
      </c>
      <c r="CG41" s="176">
        <f>IF(Spreadsheet!CG247=0,"",Spreadsheet!CG247)</f>
      </c>
      <c r="CH41" s="176">
        <f>IF(Spreadsheet!CH247=0,"",Spreadsheet!CH247)</f>
      </c>
      <c r="CI41" s="176">
        <f>IF(Spreadsheet!CI247=0,"",Spreadsheet!CI247)</f>
      </c>
      <c r="CJ41" s="176">
        <f>IF(Spreadsheet!CJ247=0,"",Spreadsheet!CJ247)</f>
      </c>
      <c r="CK41" s="176">
        <f>IF(Spreadsheet!CK247=0,"",Spreadsheet!CK247)</f>
      </c>
      <c r="CL41" s="176">
        <f>IF(Spreadsheet!CL247=0,"",Spreadsheet!CL247)</f>
      </c>
      <c r="CM41" s="176">
        <f>IF(Spreadsheet!CM247=0,"",Spreadsheet!CM247)</f>
      </c>
      <c r="CN41" s="176">
        <f>IF(Spreadsheet!CN247=0,"",Spreadsheet!CN247)</f>
      </c>
      <c r="CO41" s="176">
        <f>IF(Spreadsheet!CO247=0,"",Spreadsheet!CO247)</f>
      </c>
      <c r="CU41" s="127"/>
    </row>
    <row r="42" spans="1:99" s="128" customFormat="1" ht="14.25">
      <c r="A42" s="411"/>
      <c r="B42" s="172" t="s">
        <v>175</v>
      </c>
      <c r="C42" s="177">
        <f>IF(Spreadsheet!J248=0,"",Spreadsheet!J248)</f>
      </c>
      <c r="D42" s="177">
        <f>IF(Spreadsheet!B248=0,"",Spreadsheet!B248)</f>
      </c>
      <c r="E42" s="177">
        <f>IF(Spreadsheet!C248=0,"",Spreadsheet!C248)</f>
      </c>
      <c r="F42" s="177">
        <f>IF(Spreadsheet!D248=0,"",Spreadsheet!D248)</f>
      </c>
      <c r="G42" s="177">
        <f>IF(Spreadsheet!E248=0,"",Spreadsheet!E248)</f>
      </c>
      <c r="H42" s="177">
        <f>IF(Spreadsheet!F248=0,"",Spreadsheet!F248)</f>
      </c>
      <c r="I42" s="177">
        <f>IF(Spreadsheet!G248=0,"",Spreadsheet!G248)</f>
      </c>
      <c r="J42" s="173">
        <f>IF(Spreadsheet!H248=0,"",Spreadsheet!H248)</f>
      </c>
      <c r="K42" s="173">
        <f>IF(Spreadsheet!I248=0,"",Spreadsheet!I248)</f>
      </c>
      <c r="L42" s="173">
        <f>IF(Spreadsheet!K248=0,"",Spreadsheet!K248)</f>
      </c>
      <c r="M42" s="173">
        <f>IF(Spreadsheet!L248=0,"",Spreadsheet!L248)</f>
      </c>
      <c r="N42" s="173">
        <f>IF(Spreadsheet!M248=0,"",Spreadsheet!M248)</f>
      </c>
      <c r="O42" s="173">
        <f>IF(Spreadsheet!N248=0,"",Spreadsheet!N248)</f>
      </c>
      <c r="P42" s="173">
        <f>IF(Spreadsheet!O248=0,"",Spreadsheet!O248)</f>
      </c>
      <c r="Q42" s="173">
        <f>IF(Spreadsheet!P248=0,"",Spreadsheet!P248)</f>
      </c>
      <c r="R42" s="173">
        <f>IF(Spreadsheet!Q248=0,"",Spreadsheet!Q248)</f>
      </c>
      <c r="S42" s="173">
        <f>IF(Spreadsheet!S248=0,"",Spreadsheet!S248)</f>
      </c>
      <c r="T42" s="173">
        <f>IF(Spreadsheet!T248=0,"",Spreadsheet!T248)</f>
      </c>
      <c r="U42" s="173">
        <f>IF(Spreadsheet!U248=0,"",Spreadsheet!U248)</f>
      </c>
      <c r="V42" s="173">
        <f>IF(Spreadsheet!V248=0,"",Spreadsheet!V248)</f>
      </c>
      <c r="W42" s="173">
        <f>IF(Spreadsheet!W248=0,"",Spreadsheet!W248)</f>
      </c>
      <c r="X42" s="173">
        <f>IF(Spreadsheet!X248=0,"",Spreadsheet!X248)</f>
      </c>
      <c r="Y42" s="173">
        <f>IF(Spreadsheet!Y248=0,"",Spreadsheet!Y248)</f>
      </c>
      <c r="Z42" s="173">
        <f>IF(Spreadsheet!Z248=0,"",Spreadsheet!Z248)</f>
      </c>
      <c r="AA42" s="173">
        <f>IF(Spreadsheet!AA248=0,"",Spreadsheet!AA248)</f>
      </c>
      <c r="AB42" s="173">
        <f>IF(Spreadsheet!AB248=0,"",Spreadsheet!AB248)</f>
      </c>
      <c r="AC42" s="173">
        <f>IF(Spreadsheet!AC248=0,"",Spreadsheet!AC248)</f>
      </c>
      <c r="AD42" s="173">
        <f>IF(Spreadsheet!AD248=0,"",Spreadsheet!AD248)</f>
      </c>
      <c r="AE42" s="173">
        <f>IF(Spreadsheet!AE248=0,"",Spreadsheet!AE248)</f>
      </c>
      <c r="AF42" s="173">
        <f>IF(Spreadsheet!AF248=0,"",Spreadsheet!AF248)</f>
      </c>
      <c r="AG42" s="173">
        <f>IF(Spreadsheet!AG248=0,"",Spreadsheet!AG248)</f>
      </c>
      <c r="AH42" s="173">
        <f>IF(Spreadsheet!AH248=0,"",Spreadsheet!AH248)</f>
      </c>
      <c r="AI42" s="173">
        <f>IF(Spreadsheet!AI248=0,"",Spreadsheet!AI248)</f>
      </c>
      <c r="AJ42" s="173">
        <f>IF(Spreadsheet!AJ248=0,"",Spreadsheet!AJ248)</f>
      </c>
      <c r="AK42" s="173">
        <f>IF(Spreadsheet!AK248=0,"",Spreadsheet!AK248)</f>
      </c>
      <c r="AL42" s="173">
        <f>IF(Spreadsheet!AL248=0,"",Spreadsheet!AL248)</f>
      </c>
      <c r="AM42" s="173">
        <f>IF(Spreadsheet!AM248=0,"",Spreadsheet!AM248)</f>
      </c>
      <c r="AN42" s="173">
        <f>IF(Spreadsheet!AN248=0,"",Spreadsheet!AN248)</f>
      </c>
      <c r="AO42" s="173">
        <f>IF(Spreadsheet!AO248=0,"",Spreadsheet!AO248)</f>
      </c>
      <c r="AP42" s="173">
        <f>IF(Spreadsheet!AP248=0,"",Spreadsheet!AP248)</f>
      </c>
      <c r="AQ42" s="173">
        <f>IF(Spreadsheet!AQ248=0,"",Spreadsheet!AQ248)</f>
      </c>
      <c r="AR42" s="173">
        <f>IF(Spreadsheet!AR248=0,"",Spreadsheet!AR248)</f>
      </c>
      <c r="AS42" s="173">
        <f>IF(Spreadsheet!AS248=0,"",Spreadsheet!AS248)</f>
      </c>
      <c r="AT42" s="173">
        <f>IF(Spreadsheet!AT248=0,"",Spreadsheet!AT248)</f>
      </c>
      <c r="AU42" s="173">
        <f>IF(Spreadsheet!AU248=0,"",Spreadsheet!AU248)</f>
      </c>
      <c r="AV42" s="173">
        <f>IF(Spreadsheet!AV248=0,"",Spreadsheet!AV248)</f>
      </c>
      <c r="AW42" s="173">
        <f>IF(Spreadsheet!AW248=0,"",Spreadsheet!AW248)</f>
      </c>
      <c r="AX42" s="173">
        <f>IF(Spreadsheet!AX248=0,"",Spreadsheet!AX248)</f>
      </c>
      <c r="AY42" s="173">
        <f>IF(Spreadsheet!AY248=0,"",Spreadsheet!AY248)</f>
      </c>
      <c r="AZ42" s="173">
        <f>IF(Spreadsheet!AZ248=0,"",Spreadsheet!AZ248)</f>
      </c>
      <c r="BA42" s="173">
        <f>IF(Spreadsheet!BA248=0,"",Spreadsheet!BA248)</f>
      </c>
      <c r="BB42" s="173">
        <f>IF(Spreadsheet!BB248=0,"",Spreadsheet!BB248)</f>
      </c>
      <c r="BC42" s="173">
        <f>IF(Spreadsheet!BC248=0,"",Spreadsheet!BC248)</f>
      </c>
      <c r="BD42" s="173">
        <f>IF(Spreadsheet!BD248=0,"",Spreadsheet!BD248)</f>
      </c>
      <c r="BE42" s="173">
        <f>IF(Spreadsheet!BE248=0,"",Spreadsheet!BE248)</f>
      </c>
      <c r="BF42" s="173">
        <f>IF(Spreadsheet!BF248=0,"",Spreadsheet!BF248)</f>
      </c>
      <c r="BG42" s="173">
        <f>IF(Spreadsheet!BG248=0,"",Spreadsheet!BG248)</f>
      </c>
      <c r="BH42" s="173">
        <f>IF(Spreadsheet!BH248=0,"",Spreadsheet!BH248)</f>
      </c>
      <c r="BI42" s="173">
        <f>IF(Spreadsheet!BI248=0,"",Spreadsheet!BI248)</f>
      </c>
      <c r="BJ42" s="173">
        <f>IF(Spreadsheet!BJ248=0,"",Spreadsheet!BJ248)</f>
      </c>
      <c r="BK42" s="173">
        <f>IF(Spreadsheet!BK248=0,"",Spreadsheet!BK248)</f>
      </c>
      <c r="BL42" s="173">
        <f>IF(Spreadsheet!BL248=0,"",Spreadsheet!BL248)</f>
      </c>
      <c r="BM42" s="173">
        <f>IF(Spreadsheet!BM248=0,"",Spreadsheet!BM248)</f>
      </c>
      <c r="BN42" s="173">
        <f>IF(Spreadsheet!BN248=0,"",Spreadsheet!BN248)</f>
      </c>
      <c r="BO42" s="173">
        <f>IF(Spreadsheet!BO248=0,"",Spreadsheet!BO248)</f>
      </c>
      <c r="BP42" s="173">
        <f>IF(Spreadsheet!BP248=0,"",Spreadsheet!BP248)</f>
      </c>
      <c r="BQ42" s="173">
        <f>IF(Spreadsheet!BQ248=0,"",Spreadsheet!BQ248)</f>
      </c>
      <c r="BR42" s="173">
        <f>IF(Spreadsheet!BR248=0,"",Spreadsheet!BR248)</f>
      </c>
      <c r="BS42" s="173">
        <f>IF(Spreadsheet!BS248=0,"",Spreadsheet!BS248)</f>
      </c>
      <c r="BT42" s="173">
        <f>IF(Spreadsheet!BT248=0,"",Spreadsheet!BT248)</f>
      </c>
      <c r="BU42" s="173">
        <f>IF(Spreadsheet!BU248=0,"",Spreadsheet!BU248)</f>
      </c>
      <c r="BV42" s="173">
        <f>IF(Spreadsheet!BV248=0,"",Spreadsheet!BV248)</f>
      </c>
      <c r="BW42" s="173">
        <f>IF(Spreadsheet!BW248=0,"",Spreadsheet!BW248)</f>
      </c>
      <c r="BX42" s="173">
        <f>IF(Spreadsheet!BX248=0,"",Spreadsheet!BX248)</f>
      </c>
      <c r="BY42" s="173">
        <f>IF(Spreadsheet!BY248=0,"",Spreadsheet!BY248)</f>
      </c>
      <c r="BZ42" s="173">
        <f>IF(Spreadsheet!BZ248=0,"",Spreadsheet!BZ248)</f>
      </c>
      <c r="CA42" s="173">
        <f>IF(Spreadsheet!CA248=0,"",Spreadsheet!CA248)</f>
      </c>
      <c r="CB42" s="173">
        <f>IF(Spreadsheet!CB248=0,"",Spreadsheet!CB248)</f>
      </c>
      <c r="CC42" s="173">
        <f>IF(Spreadsheet!CC248=0,"",Spreadsheet!CC248)</f>
      </c>
      <c r="CD42" s="173">
        <f>IF(Spreadsheet!CD248=0,"",Spreadsheet!CD248)</f>
      </c>
      <c r="CE42" s="173">
        <f>IF(Spreadsheet!CE248=0,"",Spreadsheet!CE248)</f>
      </c>
      <c r="CF42" s="173">
        <f>IF(Spreadsheet!CF248=0,"",Spreadsheet!CF248)</f>
      </c>
      <c r="CG42" s="173">
        <f>IF(Spreadsheet!CG248=0,"",Spreadsheet!CG248)</f>
      </c>
      <c r="CH42" s="173">
        <f>IF(Spreadsheet!CH248=0,"",Spreadsheet!CH248)</f>
      </c>
      <c r="CI42" s="173">
        <f>IF(Spreadsheet!CI248=0,"",Spreadsheet!CI248)</f>
      </c>
      <c r="CJ42" s="173">
        <f>IF(Spreadsheet!CJ248=0,"",Spreadsheet!CJ248)</f>
      </c>
      <c r="CK42" s="173">
        <f>IF(Spreadsheet!CK248=0,"",Spreadsheet!CK248)</f>
      </c>
      <c r="CL42" s="173">
        <f>IF(Spreadsheet!CL248=0,"",Spreadsheet!CL248)</f>
      </c>
      <c r="CM42" s="173">
        <f>IF(Spreadsheet!CM248=0,"",Spreadsheet!CM248)</f>
      </c>
      <c r="CN42" s="173">
        <f>IF(Spreadsheet!CN248=0,"",Spreadsheet!CN248)</f>
      </c>
      <c r="CO42" s="173">
        <f>IF(Spreadsheet!CO248=0,"",Spreadsheet!CO248)</f>
      </c>
      <c r="CU42" s="131"/>
    </row>
    <row r="43" spans="1:99" s="2" customFormat="1" ht="14.25">
      <c r="A43" s="411"/>
      <c r="B43" s="174" t="s">
        <v>199</v>
      </c>
      <c r="C43" s="175">
        <f>IF(Spreadsheet!J249=0,"",Spreadsheet!J249)</f>
      </c>
      <c r="D43" s="175">
        <f>IF(Spreadsheet!B249=0,"",Spreadsheet!B249)</f>
      </c>
      <c r="E43" s="175">
        <f>IF(Spreadsheet!C249=0,"",Spreadsheet!C249)</f>
      </c>
      <c r="F43" s="175">
        <f>IF(Spreadsheet!D249=0,"",Spreadsheet!D249)</f>
      </c>
      <c r="G43" s="175">
        <f>IF(Spreadsheet!E249=0,"",Spreadsheet!E249)</f>
      </c>
      <c r="H43" s="175">
        <f>IF(Spreadsheet!F249=0,"",Spreadsheet!F249)</f>
      </c>
      <c r="I43" s="175">
        <f>IF(Spreadsheet!G249=0,"",Spreadsheet!G249)</f>
      </c>
      <c r="J43" s="176">
        <f>IF(Spreadsheet!H249=0,"",Spreadsheet!H249)</f>
      </c>
      <c r="K43" s="176">
        <f>IF(Spreadsheet!I249=0,"",Spreadsheet!I249)</f>
      </c>
      <c r="L43" s="176">
        <f>IF(Spreadsheet!K249=0,"",Spreadsheet!K249)</f>
      </c>
      <c r="M43" s="176">
        <f>IF(Spreadsheet!L249=0,"",Spreadsheet!L249)</f>
      </c>
      <c r="N43" s="176">
        <f>IF(Spreadsheet!M249=0,"",Spreadsheet!M249)</f>
      </c>
      <c r="O43" s="176">
        <f>IF(Spreadsheet!N249=0,"",Spreadsheet!N249)</f>
      </c>
      <c r="P43" s="176">
        <f>IF(Spreadsheet!O249=0,"",Spreadsheet!O249)</f>
      </c>
      <c r="Q43" s="176">
        <f>IF(Spreadsheet!P249=0,"",Spreadsheet!P249)</f>
      </c>
      <c r="R43" s="176">
        <f>IF(Spreadsheet!Q249=0,"",Spreadsheet!Q249)</f>
      </c>
      <c r="S43" s="176">
        <f>IF(Spreadsheet!S249=0,"",Spreadsheet!S249)</f>
      </c>
      <c r="T43" s="176">
        <f>IF(Spreadsheet!T249=0,"",Spreadsheet!T249)</f>
      </c>
      <c r="U43" s="176">
        <f>IF(Spreadsheet!U249=0,"",Spreadsheet!U249)</f>
      </c>
      <c r="V43" s="176">
        <f>IF(Spreadsheet!V249=0,"",Spreadsheet!V249)</f>
      </c>
      <c r="W43" s="176">
        <f>IF(Spreadsheet!W249=0,"",Spreadsheet!W249)</f>
      </c>
      <c r="X43" s="176">
        <f>IF(Spreadsheet!X249=0,"",Spreadsheet!X249)</f>
      </c>
      <c r="Y43" s="176">
        <f>IF(Spreadsheet!Y249=0,"",Spreadsheet!Y249)</f>
      </c>
      <c r="Z43" s="176">
        <f>IF(Spreadsheet!Z249=0,"",Spreadsheet!Z249)</f>
      </c>
      <c r="AA43" s="176">
        <f>IF(Spreadsheet!AA249=0,"",Spreadsheet!AA249)</f>
      </c>
      <c r="AB43" s="176">
        <f>IF(Spreadsheet!AB249=0,"",Spreadsheet!AB249)</f>
      </c>
      <c r="AC43" s="176">
        <f>IF(Spreadsheet!AC249=0,"",Spreadsheet!AC249)</f>
      </c>
      <c r="AD43" s="176">
        <f>IF(Spreadsheet!AD249=0,"",Spreadsheet!AD249)</f>
      </c>
      <c r="AE43" s="176">
        <f>IF(Spreadsheet!AE249=0,"",Spreadsheet!AE249)</f>
      </c>
      <c r="AF43" s="176">
        <f>IF(Spreadsheet!AF249=0,"",Spreadsheet!AF249)</f>
      </c>
      <c r="AG43" s="176">
        <f>IF(Spreadsheet!AG249=0,"",Spreadsheet!AG249)</f>
      </c>
      <c r="AH43" s="176">
        <f>IF(Spreadsheet!AH249=0,"",Spreadsheet!AH249)</f>
      </c>
      <c r="AI43" s="176">
        <f>IF(Spreadsheet!AI249=0,"",Spreadsheet!AI249)</f>
      </c>
      <c r="AJ43" s="176">
        <f>IF(Spreadsheet!AJ249=0,"",Spreadsheet!AJ249)</f>
      </c>
      <c r="AK43" s="176">
        <f>IF(Spreadsheet!AK249=0,"",Spreadsheet!AK249)</f>
      </c>
      <c r="AL43" s="176">
        <f>IF(Spreadsheet!AL249=0,"",Spreadsheet!AL249)</f>
      </c>
      <c r="AM43" s="176">
        <f>IF(Spreadsheet!AM249=0,"",Spreadsheet!AM249)</f>
      </c>
      <c r="AN43" s="176">
        <f>IF(Spreadsheet!AN249=0,"",Spreadsheet!AN249)</f>
      </c>
      <c r="AO43" s="176">
        <f>IF(Spreadsheet!AO249=0,"",Spreadsheet!AO249)</f>
      </c>
      <c r="AP43" s="176">
        <f>IF(Spreadsheet!AP249=0,"",Spreadsheet!AP249)</f>
      </c>
      <c r="AQ43" s="176">
        <f>IF(Spreadsheet!AQ249=0,"",Spreadsheet!AQ249)</f>
      </c>
      <c r="AR43" s="176">
        <f>IF(Spreadsheet!AR249=0,"",Spreadsheet!AR249)</f>
      </c>
      <c r="AS43" s="176">
        <f>IF(Spreadsheet!AS249=0,"",Spreadsheet!AS249)</f>
      </c>
      <c r="AT43" s="176">
        <f>IF(Spreadsheet!AT249=0,"",Spreadsheet!AT249)</f>
      </c>
      <c r="AU43" s="176">
        <f>IF(Spreadsheet!AU249=0,"",Spreadsheet!AU249)</f>
      </c>
      <c r="AV43" s="176">
        <f>IF(Spreadsheet!AV249=0,"",Spreadsheet!AV249)</f>
      </c>
      <c r="AW43" s="176">
        <f>IF(Spreadsheet!AW249=0,"",Spreadsheet!AW249)</f>
      </c>
      <c r="AX43" s="176">
        <f>IF(Spreadsheet!AX249=0,"",Spreadsheet!AX249)</f>
      </c>
      <c r="AY43" s="176">
        <f>IF(Spreadsheet!AY249=0,"",Spreadsheet!AY249)</f>
      </c>
      <c r="AZ43" s="176">
        <f>IF(Spreadsheet!AZ249=0,"",Spreadsheet!AZ249)</f>
      </c>
      <c r="BA43" s="176">
        <f>IF(Spreadsheet!BA249=0,"",Spreadsheet!BA249)</f>
      </c>
      <c r="BB43" s="176">
        <f>IF(Spreadsheet!BB249=0,"",Spreadsheet!BB249)</f>
      </c>
      <c r="BC43" s="176">
        <f>IF(Spreadsheet!BC249=0,"",Spreadsheet!BC249)</f>
      </c>
      <c r="BD43" s="176">
        <f>IF(Spreadsheet!BD249=0,"",Spreadsheet!BD249)</f>
      </c>
      <c r="BE43" s="176">
        <f>IF(Spreadsheet!BE249=0,"",Spreadsheet!BE249)</f>
      </c>
      <c r="BF43" s="176">
        <f>IF(Spreadsheet!BF249=0,"",Spreadsheet!BF249)</f>
      </c>
      <c r="BG43" s="176">
        <f>IF(Spreadsheet!BG249=0,"",Spreadsheet!BG249)</f>
      </c>
      <c r="BH43" s="176">
        <f>IF(Spreadsheet!BH249=0,"",Spreadsheet!BH249)</f>
      </c>
      <c r="BI43" s="176">
        <f>IF(Spreadsheet!BI249=0,"",Spreadsheet!BI249)</f>
      </c>
      <c r="BJ43" s="176">
        <f>IF(Spreadsheet!BJ249=0,"",Spreadsheet!BJ249)</f>
      </c>
      <c r="BK43" s="176">
        <f>IF(Spreadsheet!BK249=0,"",Spreadsheet!BK249)</f>
      </c>
      <c r="BL43" s="176">
        <f>IF(Spreadsheet!BL249=0,"",Spreadsheet!BL249)</f>
      </c>
      <c r="BM43" s="176">
        <f>IF(Spreadsheet!BM249=0,"",Spreadsheet!BM249)</f>
      </c>
      <c r="BN43" s="176">
        <f>IF(Spreadsheet!BN249=0,"",Spreadsheet!BN249)</f>
      </c>
      <c r="BO43" s="176">
        <f>IF(Spreadsheet!BO249=0,"",Spreadsheet!BO249)</f>
      </c>
      <c r="BP43" s="176">
        <f>IF(Spreadsheet!BP249=0,"",Spreadsheet!BP249)</f>
      </c>
      <c r="BQ43" s="176">
        <f>IF(Spreadsheet!BQ249=0,"",Spreadsheet!BQ249)</f>
      </c>
      <c r="BR43" s="176">
        <f>IF(Spreadsheet!BR249=0,"",Spreadsheet!BR249)</f>
      </c>
      <c r="BS43" s="176">
        <f>IF(Spreadsheet!BS249=0,"",Spreadsheet!BS249)</f>
      </c>
      <c r="BT43" s="176">
        <f>IF(Spreadsheet!BT249=0,"",Spreadsheet!BT249)</f>
      </c>
      <c r="BU43" s="176">
        <f>IF(Spreadsheet!BU249=0,"",Spreadsheet!BU249)</f>
      </c>
      <c r="BV43" s="176">
        <f>IF(Spreadsheet!BV249=0,"",Spreadsheet!BV249)</f>
      </c>
      <c r="BW43" s="176">
        <f>IF(Spreadsheet!BW249=0,"",Spreadsheet!BW249)</f>
      </c>
      <c r="BX43" s="176">
        <f>IF(Spreadsheet!BX249=0,"",Spreadsheet!BX249)</f>
      </c>
      <c r="BY43" s="176">
        <f>IF(Spreadsheet!BY249=0,"",Spreadsheet!BY249)</f>
      </c>
      <c r="BZ43" s="176">
        <f>IF(Spreadsheet!BZ249=0,"",Spreadsheet!BZ249)</f>
      </c>
      <c r="CA43" s="176">
        <f>IF(Spreadsheet!CA249=0,"",Spreadsheet!CA249)</f>
      </c>
      <c r="CB43" s="176">
        <f>IF(Spreadsheet!CB249=0,"",Spreadsheet!CB249)</f>
      </c>
      <c r="CC43" s="176">
        <f>IF(Spreadsheet!CC249=0,"",Spreadsheet!CC249)</f>
      </c>
      <c r="CD43" s="176">
        <f>IF(Spreadsheet!CD249=0,"",Spreadsheet!CD249)</f>
      </c>
      <c r="CE43" s="176">
        <f>IF(Spreadsheet!CE249=0,"",Spreadsheet!CE249)</f>
      </c>
      <c r="CF43" s="176">
        <f>IF(Spreadsheet!CF249=0,"",Spreadsheet!CF249)</f>
      </c>
      <c r="CG43" s="176">
        <f>IF(Spreadsheet!CG249=0,"",Spreadsheet!CG249)</f>
      </c>
      <c r="CH43" s="176">
        <f>IF(Spreadsheet!CH249=0,"",Spreadsheet!CH249)</f>
      </c>
      <c r="CI43" s="176">
        <f>IF(Spreadsheet!CI249=0,"",Spreadsheet!CI249)</f>
      </c>
      <c r="CJ43" s="176">
        <f>IF(Spreadsheet!CJ249=0,"",Spreadsheet!CJ249)</f>
      </c>
      <c r="CK43" s="176">
        <f>IF(Spreadsheet!CK249=0,"",Spreadsheet!CK249)</f>
      </c>
      <c r="CL43" s="176">
        <f>IF(Spreadsheet!CL249=0,"",Spreadsheet!CL249)</f>
      </c>
      <c r="CM43" s="176">
        <f>IF(Spreadsheet!CM249=0,"",Spreadsheet!CM249)</f>
      </c>
      <c r="CN43" s="176">
        <f>IF(Spreadsheet!CN249=0,"",Spreadsheet!CN249)</f>
      </c>
      <c r="CO43" s="176">
        <f>IF(Spreadsheet!CO249=0,"",Spreadsheet!CO249)</f>
      </c>
      <c r="CU43" s="127"/>
    </row>
    <row r="44" spans="1:99" s="128" customFormat="1" ht="14.25">
      <c r="A44" s="411"/>
      <c r="B44" s="172" t="s">
        <v>176</v>
      </c>
      <c r="C44" s="177">
        <f>IF(Spreadsheet!J250=0,"",Spreadsheet!J250)</f>
      </c>
      <c r="D44" s="177">
        <f>IF(Spreadsheet!B250=0,"",Spreadsheet!B250)</f>
      </c>
      <c r="E44" s="177">
        <f>IF(Spreadsheet!C250=0,"",Spreadsheet!C250)</f>
      </c>
      <c r="F44" s="177">
        <f>IF(Spreadsheet!D250=0,"",Spreadsheet!D250)</f>
      </c>
      <c r="G44" s="177">
        <f>IF(Spreadsheet!E250=0,"",Spreadsheet!E250)</f>
      </c>
      <c r="H44" s="177">
        <f>IF(Spreadsheet!F250=0,"",Spreadsheet!F250)</f>
      </c>
      <c r="I44" s="177">
        <f>IF(Spreadsheet!G250=0,"",Spreadsheet!G250)</f>
      </c>
      <c r="J44" s="173">
        <f>IF(Spreadsheet!H250=0,"",Spreadsheet!H250)</f>
      </c>
      <c r="K44" s="173">
        <f>IF(Spreadsheet!I250=0,"",Spreadsheet!I250)</f>
      </c>
      <c r="L44" s="173">
        <f>IF(Spreadsheet!K250=0,"",Spreadsheet!K250)</f>
      </c>
      <c r="M44" s="173">
        <f>IF(Spreadsheet!L250=0,"",Spreadsheet!L250)</f>
      </c>
      <c r="N44" s="173">
        <f>IF(Spreadsheet!M250=0,"",Spreadsheet!M250)</f>
      </c>
      <c r="O44" s="173">
        <f>IF(Spreadsheet!N250=0,"",Spreadsheet!N250)</f>
      </c>
      <c r="P44" s="173">
        <f>IF(Spreadsheet!O250=0,"",Spreadsheet!O250)</f>
      </c>
      <c r="Q44" s="173">
        <f>IF(Spreadsheet!P250=0,"",Spreadsheet!P250)</f>
      </c>
      <c r="R44" s="173">
        <f>IF(Spreadsheet!Q250=0,"",Spreadsheet!Q250)</f>
      </c>
      <c r="S44" s="173">
        <f>IF(Spreadsheet!S250=0,"",Spreadsheet!S250)</f>
      </c>
      <c r="T44" s="173">
        <f>IF(Spreadsheet!T250=0,"",Spreadsheet!T250)</f>
      </c>
      <c r="U44" s="173">
        <f>IF(Spreadsheet!U250=0,"",Spreadsheet!U250)</f>
      </c>
      <c r="V44" s="173">
        <f>IF(Spreadsheet!V250=0,"",Spreadsheet!V250)</f>
      </c>
      <c r="W44" s="173">
        <f>IF(Spreadsheet!W250=0,"",Spreadsheet!W250)</f>
      </c>
      <c r="X44" s="173">
        <f>IF(Spreadsheet!X250=0,"",Spreadsheet!X250)</f>
      </c>
      <c r="Y44" s="173">
        <f>IF(Spreadsheet!Y250=0,"",Spreadsheet!Y250)</f>
      </c>
      <c r="Z44" s="173">
        <f>IF(Spreadsheet!Z250=0,"",Spreadsheet!Z250)</f>
      </c>
      <c r="AA44" s="173">
        <f>IF(Spreadsheet!AA250=0,"",Spreadsheet!AA250)</f>
      </c>
      <c r="AB44" s="173">
        <f>IF(Spreadsheet!AB250=0,"",Spreadsheet!AB250)</f>
      </c>
      <c r="AC44" s="173">
        <f>IF(Spreadsheet!AC250=0,"",Spreadsheet!AC250)</f>
      </c>
      <c r="AD44" s="173">
        <f>IF(Spreadsheet!AD250=0,"",Spreadsheet!AD250)</f>
      </c>
      <c r="AE44" s="173">
        <f>IF(Spreadsheet!AE250=0,"",Spreadsheet!AE250)</f>
      </c>
      <c r="AF44" s="173">
        <f>IF(Spreadsheet!AF250=0,"",Spreadsheet!AF250)</f>
      </c>
      <c r="AG44" s="173">
        <f>IF(Spreadsheet!AG250=0,"",Spreadsheet!AG250)</f>
      </c>
      <c r="AH44" s="173">
        <f>IF(Spreadsheet!AH250=0,"",Spreadsheet!AH250)</f>
      </c>
      <c r="AI44" s="173">
        <f>IF(Spreadsheet!AI250=0,"",Spreadsheet!AI250)</f>
      </c>
      <c r="AJ44" s="173">
        <f>IF(Spreadsheet!AJ250=0,"",Spreadsheet!AJ250)</f>
      </c>
      <c r="AK44" s="173">
        <f>IF(Spreadsheet!AK250=0,"",Spreadsheet!AK250)</f>
      </c>
      <c r="AL44" s="173">
        <f>IF(Spreadsheet!AL250=0,"",Spreadsheet!AL250)</f>
      </c>
      <c r="AM44" s="173">
        <f>IF(Spreadsheet!AM250=0,"",Spreadsheet!AM250)</f>
      </c>
      <c r="AN44" s="173">
        <f>IF(Spreadsheet!AN250=0,"",Spreadsheet!AN250)</f>
      </c>
      <c r="AO44" s="173">
        <f>IF(Spreadsheet!AO250=0,"",Spreadsheet!AO250)</f>
      </c>
      <c r="AP44" s="173">
        <f>IF(Spreadsheet!AP250=0,"",Spreadsheet!AP250)</f>
      </c>
      <c r="AQ44" s="173">
        <f>IF(Spreadsheet!AQ250=0,"",Spreadsheet!AQ250)</f>
      </c>
      <c r="AR44" s="173">
        <f>IF(Spreadsheet!AR250=0,"",Spreadsheet!AR250)</f>
      </c>
      <c r="AS44" s="173">
        <f>IF(Spreadsheet!AS250=0,"",Spreadsheet!AS250)</f>
      </c>
      <c r="AT44" s="173">
        <f>IF(Spreadsheet!AT250=0,"",Spreadsheet!AT250)</f>
      </c>
      <c r="AU44" s="173">
        <f>IF(Spreadsheet!AU250=0,"",Spreadsheet!AU250)</f>
      </c>
      <c r="AV44" s="173">
        <f>IF(Spreadsheet!AV250=0,"",Spreadsheet!AV250)</f>
      </c>
      <c r="AW44" s="173">
        <f>IF(Spreadsheet!AW250=0,"",Spreadsheet!AW250)</f>
      </c>
      <c r="AX44" s="173">
        <f>IF(Spreadsheet!AX250=0,"",Spreadsheet!AX250)</f>
      </c>
      <c r="AY44" s="173">
        <f>IF(Spreadsheet!AY250=0,"",Spreadsheet!AY250)</f>
      </c>
      <c r="AZ44" s="173">
        <f>IF(Spreadsheet!AZ250=0,"",Spreadsheet!AZ250)</f>
      </c>
      <c r="BA44" s="173">
        <f>IF(Spreadsheet!BA250=0,"",Spreadsheet!BA250)</f>
      </c>
      <c r="BB44" s="173">
        <f>IF(Spreadsheet!BB250=0,"",Spreadsheet!BB250)</f>
      </c>
      <c r="BC44" s="173">
        <f>IF(Spreadsheet!BC250=0,"",Spreadsheet!BC250)</f>
      </c>
      <c r="BD44" s="173">
        <f>IF(Spreadsheet!BD250=0,"",Spreadsheet!BD250)</f>
      </c>
      <c r="BE44" s="173">
        <f>IF(Spreadsheet!BE250=0,"",Spreadsheet!BE250)</f>
      </c>
      <c r="BF44" s="173">
        <f>IF(Spreadsheet!BF250=0,"",Spreadsheet!BF250)</f>
      </c>
      <c r="BG44" s="173">
        <f>IF(Spreadsheet!BG250=0,"",Spreadsheet!BG250)</f>
      </c>
      <c r="BH44" s="173">
        <f>IF(Spreadsheet!BH250=0,"",Spreadsheet!BH250)</f>
      </c>
      <c r="BI44" s="173">
        <f>IF(Spreadsheet!BI250=0,"",Spreadsheet!BI250)</f>
      </c>
      <c r="BJ44" s="173">
        <f>IF(Spreadsheet!BJ250=0,"",Spreadsheet!BJ250)</f>
      </c>
      <c r="BK44" s="173">
        <f>IF(Spreadsheet!BK250=0,"",Spreadsheet!BK250)</f>
      </c>
      <c r="BL44" s="173">
        <f>IF(Spreadsheet!BL250=0,"",Spreadsheet!BL250)</f>
      </c>
      <c r="BM44" s="173">
        <f>IF(Spreadsheet!BM250=0,"",Spreadsheet!BM250)</f>
      </c>
      <c r="BN44" s="173">
        <f>IF(Spreadsheet!BN250=0,"",Spreadsheet!BN250)</f>
      </c>
      <c r="BO44" s="173">
        <f>IF(Spreadsheet!BO250=0,"",Spreadsheet!BO250)</f>
      </c>
      <c r="BP44" s="173">
        <f>IF(Spreadsheet!BP250=0,"",Spreadsheet!BP250)</f>
      </c>
      <c r="BQ44" s="173">
        <f>IF(Spreadsheet!BQ250=0,"",Spreadsheet!BQ250)</f>
      </c>
      <c r="BR44" s="173">
        <f>IF(Spreadsheet!BR250=0,"",Spreadsheet!BR250)</f>
      </c>
      <c r="BS44" s="173">
        <f>IF(Spreadsheet!BS250=0,"",Spreadsheet!BS250)</f>
      </c>
      <c r="BT44" s="173">
        <f>IF(Spreadsheet!BT250=0,"",Spreadsheet!BT250)</f>
      </c>
      <c r="BU44" s="173">
        <f>IF(Spreadsheet!BU250=0,"",Spreadsheet!BU250)</f>
      </c>
      <c r="BV44" s="173">
        <f>IF(Spreadsheet!BV250=0,"",Spreadsheet!BV250)</f>
      </c>
      <c r="BW44" s="173">
        <f>IF(Spreadsheet!BW250=0,"",Spreadsheet!BW250)</f>
      </c>
      <c r="BX44" s="173">
        <f>IF(Spreadsheet!BX250=0,"",Spreadsheet!BX250)</f>
      </c>
      <c r="BY44" s="173">
        <f>IF(Spreadsheet!BY250=0,"",Spreadsheet!BY250)</f>
      </c>
      <c r="BZ44" s="173">
        <f>IF(Spreadsheet!BZ250=0,"",Spreadsheet!BZ250)</f>
      </c>
      <c r="CA44" s="173">
        <f>IF(Spreadsheet!CA250=0,"",Spreadsheet!CA250)</f>
      </c>
      <c r="CB44" s="173">
        <f>IF(Spreadsheet!CB250=0,"",Spreadsheet!CB250)</f>
      </c>
      <c r="CC44" s="173">
        <f>IF(Spreadsheet!CC250=0,"",Spreadsheet!CC250)</f>
      </c>
      <c r="CD44" s="173">
        <f>IF(Spreadsheet!CD250=0,"",Spreadsheet!CD250)</f>
      </c>
      <c r="CE44" s="173">
        <f>IF(Spreadsheet!CE250=0,"",Spreadsheet!CE250)</f>
      </c>
      <c r="CF44" s="173">
        <f>IF(Spreadsheet!CF250=0,"",Spreadsheet!CF250)</f>
      </c>
      <c r="CG44" s="173">
        <f>IF(Spreadsheet!CG250=0,"",Spreadsheet!CG250)</f>
      </c>
      <c r="CH44" s="173">
        <f>IF(Spreadsheet!CH250=0,"",Spreadsheet!CH250)</f>
      </c>
      <c r="CI44" s="173">
        <f>IF(Spreadsheet!CI250=0,"",Spreadsheet!CI250)</f>
      </c>
      <c r="CJ44" s="173">
        <f>IF(Spreadsheet!CJ250=0,"",Spreadsheet!CJ250)</f>
      </c>
      <c r="CK44" s="173">
        <f>IF(Spreadsheet!CK250=0,"",Spreadsheet!CK250)</f>
      </c>
      <c r="CL44" s="173">
        <f>IF(Spreadsheet!CL250=0,"",Spreadsheet!CL250)</f>
      </c>
      <c r="CM44" s="173">
        <f>IF(Spreadsheet!CM250=0,"",Spreadsheet!CM250)</f>
      </c>
      <c r="CN44" s="173">
        <f>IF(Spreadsheet!CN250=0,"",Spreadsheet!CN250)</f>
      </c>
      <c r="CO44" s="173">
        <f>IF(Spreadsheet!CO250=0,"",Spreadsheet!CO250)</f>
      </c>
      <c r="CU44" s="131"/>
    </row>
    <row r="45" spans="1:99" s="2" customFormat="1" ht="14.25">
      <c r="A45" s="411"/>
      <c r="B45" s="174" t="s">
        <v>200</v>
      </c>
      <c r="C45" s="175">
        <f>IF(Spreadsheet!J251=0,"",Spreadsheet!J251)</f>
      </c>
      <c r="D45" s="175">
        <f>IF(Spreadsheet!B251=0,"",Spreadsheet!B251)</f>
      </c>
      <c r="E45" s="175">
        <f>IF(Spreadsheet!C251=0,"",Spreadsheet!C251)</f>
      </c>
      <c r="F45" s="175">
        <f>IF(Spreadsheet!D251=0,"",Spreadsheet!D251)</f>
      </c>
      <c r="G45" s="175">
        <f>IF(Spreadsheet!E251=0,"",Spreadsheet!E251)</f>
      </c>
      <c r="H45" s="175">
        <f>IF(Spreadsheet!F251=0,"",Spreadsheet!F251)</f>
      </c>
      <c r="I45" s="175">
        <f>IF(Spreadsheet!G251=0,"",Spreadsheet!G251)</f>
      </c>
      <c r="J45" s="176">
        <f>IF(Spreadsheet!H251=0,"",Spreadsheet!H251)</f>
      </c>
      <c r="K45" s="176">
        <f>IF(Spreadsheet!I251=0,"",Spreadsheet!I251)</f>
      </c>
      <c r="L45" s="176">
        <f>IF(Spreadsheet!K251=0,"",Spreadsheet!K251)</f>
      </c>
      <c r="M45" s="176">
        <f>IF(Spreadsheet!L251=0,"",Spreadsheet!L251)</f>
      </c>
      <c r="N45" s="176">
        <f>IF(Spreadsheet!M251=0,"",Spreadsheet!M251)</f>
      </c>
      <c r="O45" s="176">
        <f>IF(Spreadsheet!N251=0,"",Spreadsheet!N251)</f>
      </c>
      <c r="P45" s="176">
        <f>IF(Spreadsheet!O251=0,"",Spreadsheet!O251)</f>
      </c>
      <c r="Q45" s="176">
        <f>IF(Spreadsheet!P251=0,"",Spreadsheet!P251)</f>
      </c>
      <c r="R45" s="176">
        <f>IF(Spreadsheet!Q251=0,"",Spreadsheet!Q251)</f>
      </c>
      <c r="S45" s="176">
        <f>IF(Spreadsheet!S251=0,"",Spreadsheet!S251)</f>
      </c>
      <c r="T45" s="176">
        <f>IF(Spreadsheet!T251=0,"",Spreadsheet!T251)</f>
      </c>
      <c r="U45" s="176">
        <f>IF(Spreadsheet!U251=0,"",Spreadsheet!U251)</f>
      </c>
      <c r="V45" s="176">
        <f>IF(Spreadsheet!V251=0,"",Spreadsheet!V251)</f>
      </c>
      <c r="W45" s="176">
        <f>IF(Spreadsheet!W251=0,"",Spreadsheet!W251)</f>
      </c>
      <c r="X45" s="176">
        <f>IF(Spreadsheet!X251=0,"",Spreadsheet!X251)</f>
      </c>
      <c r="Y45" s="176">
        <f>IF(Spreadsheet!Y251=0,"",Spreadsheet!Y251)</f>
      </c>
      <c r="Z45" s="176">
        <f>IF(Spreadsheet!Z251=0,"",Spreadsheet!Z251)</f>
      </c>
      <c r="AA45" s="176">
        <f>IF(Spreadsheet!AA251=0,"",Spreadsheet!AA251)</f>
      </c>
      <c r="AB45" s="176">
        <f>IF(Spreadsheet!AB251=0,"",Spreadsheet!AB251)</f>
      </c>
      <c r="AC45" s="176">
        <f>IF(Spreadsheet!AC251=0,"",Spreadsheet!AC251)</f>
      </c>
      <c r="AD45" s="176">
        <f>IF(Spreadsheet!AD251=0,"",Spreadsheet!AD251)</f>
      </c>
      <c r="AE45" s="176">
        <f>IF(Spreadsheet!AE251=0,"",Spreadsheet!AE251)</f>
      </c>
      <c r="AF45" s="176">
        <f>IF(Spreadsheet!AF251=0,"",Spreadsheet!AF251)</f>
      </c>
      <c r="AG45" s="176">
        <f>IF(Spreadsheet!AG251=0,"",Spreadsheet!AG251)</f>
      </c>
      <c r="AH45" s="176">
        <f>IF(Spreadsheet!AH251=0,"",Spreadsheet!AH251)</f>
      </c>
      <c r="AI45" s="176">
        <f>IF(Spreadsheet!AI251=0,"",Spreadsheet!AI251)</f>
      </c>
      <c r="AJ45" s="176">
        <f>IF(Spreadsheet!AJ251=0,"",Spreadsheet!AJ251)</f>
      </c>
      <c r="AK45" s="176">
        <f>IF(Spreadsheet!AK251=0,"",Spreadsheet!AK251)</f>
      </c>
      <c r="AL45" s="176">
        <f>IF(Spreadsheet!AL251=0,"",Spreadsheet!AL251)</f>
      </c>
      <c r="AM45" s="176">
        <f>IF(Spreadsheet!AM251=0,"",Spreadsheet!AM251)</f>
      </c>
      <c r="AN45" s="176">
        <f>IF(Spreadsheet!AN251=0,"",Spreadsheet!AN251)</f>
      </c>
      <c r="AO45" s="176">
        <f>IF(Spreadsheet!AO251=0,"",Spreadsheet!AO251)</f>
      </c>
      <c r="AP45" s="176">
        <f>IF(Spreadsheet!AP251=0,"",Spreadsheet!AP251)</f>
      </c>
      <c r="AQ45" s="176">
        <f>IF(Spreadsheet!AQ251=0,"",Spreadsheet!AQ251)</f>
      </c>
      <c r="AR45" s="176">
        <f>IF(Spreadsheet!AR251=0,"",Spreadsheet!AR251)</f>
      </c>
      <c r="AS45" s="176">
        <f>IF(Spreadsheet!AS251=0,"",Spreadsheet!AS251)</f>
      </c>
      <c r="AT45" s="176">
        <f>IF(Spreadsheet!AT251=0,"",Spreadsheet!AT251)</f>
      </c>
      <c r="AU45" s="176">
        <f>IF(Spreadsheet!AU251=0,"",Spreadsheet!AU251)</f>
      </c>
      <c r="AV45" s="176">
        <f>IF(Spreadsheet!AV251=0,"",Spreadsheet!AV251)</f>
      </c>
      <c r="AW45" s="176">
        <f>IF(Spreadsheet!AW251=0,"",Spreadsheet!AW251)</f>
      </c>
      <c r="AX45" s="176">
        <f>IF(Spreadsheet!AX251=0,"",Spreadsheet!AX251)</f>
      </c>
      <c r="AY45" s="176">
        <f>IF(Spreadsheet!AY251=0,"",Spreadsheet!AY251)</f>
      </c>
      <c r="AZ45" s="176">
        <f>IF(Spreadsheet!AZ251=0,"",Spreadsheet!AZ251)</f>
      </c>
      <c r="BA45" s="176">
        <f>IF(Spreadsheet!BA251=0,"",Spreadsheet!BA251)</f>
      </c>
      <c r="BB45" s="176">
        <f>IF(Spreadsheet!BB251=0,"",Spreadsheet!BB251)</f>
      </c>
      <c r="BC45" s="176">
        <f>IF(Spreadsheet!BC251=0,"",Spreadsheet!BC251)</f>
      </c>
      <c r="BD45" s="176">
        <f>IF(Spreadsheet!BD251=0,"",Spreadsheet!BD251)</f>
      </c>
      <c r="BE45" s="176">
        <f>IF(Spreadsheet!BE251=0,"",Spreadsheet!BE251)</f>
      </c>
      <c r="BF45" s="176">
        <f>IF(Spreadsheet!BF251=0,"",Spreadsheet!BF251)</f>
      </c>
      <c r="BG45" s="176">
        <f>IF(Spreadsheet!BG251=0,"",Spreadsheet!BG251)</f>
      </c>
      <c r="BH45" s="176">
        <f>IF(Spreadsheet!BH251=0,"",Spreadsheet!BH251)</f>
      </c>
      <c r="BI45" s="176">
        <f>IF(Spreadsheet!BI251=0,"",Spreadsheet!BI251)</f>
      </c>
      <c r="BJ45" s="176">
        <f>IF(Spreadsheet!BJ251=0,"",Spreadsheet!BJ251)</f>
      </c>
      <c r="BK45" s="176">
        <f>IF(Spreadsheet!BK251=0,"",Spreadsheet!BK251)</f>
      </c>
      <c r="BL45" s="176">
        <f>IF(Spreadsheet!BL251=0,"",Spreadsheet!BL251)</f>
      </c>
      <c r="BM45" s="176">
        <f>IF(Spreadsheet!BM251=0,"",Spreadsheet!BM251)</f>
      </c>
      <c r="BN45" s="176">
        <f>IF(Spreadsheet!BN251=0,"",Spreadsheet!BN251)</f>
      </c>
      <c r="BO45" s="176">
        <f>IF(Spreadsheet!BO251=0,"",Spreadsheet!BO251)</f>
      </c>
      <c r="BP45" s="176">
        <f>IF(Spreadsheet!BP251=0,"",Spreadsheet!BP251)</f>
      </c>
      <c r="BQ45" s="176">
        <f>IF(Spreadsheet!BQ251=0,"",Spreadsheet!BQ251)</f>
      </c>
      <c r="BR45" s="176">
        <f>IF(Spreadsheet!BR251=0,"",Spreadsheet!BR251)</f>
      </c>
      <c r="BS45" s="176">
        <f>IF(Spreadsheet!BS251=0,"",Spreadsheet!BS251)</f>
      </c>
      <c r="BT45" s="176">
        <f>IF(Spreadsheet!BT251=0,"",Spreadsheet!BT251)</f>
      </c>
      <c r="BU45" s="176">
        <f>IF(Spreadsheet!BU251=0,"",Spreadsheet!BU251)</f>
      </c>
      <c r="BV45" s="176">
        <f>IF(Spreadsheet!BV251=0,"",Spreadsheet!BV251)</f>
      </c>
      <c r="BW45" s="176">
        <f>IF(Spreadsheet!BW251=0,"",Spreadsheet!BW251)</f>
      </c>
      <c r="BX45" s="176">
        <f>IF(Spreadsheet!BX251=0,"",Spreadsheet!BX251)</f>
      </c>
      <c r="BY45" s="176">
        <f>IF(Spreadsheet!BY251=0,"",Spreadsheet!BY251)</f>
      </c>
      <c r="BZ45" s="176">
        <f>IF(Spreadsheet!BZ251=0,"",Spreadsheet!BZ251)</f>
      </c>
      <c r="CA45" s="176">
        <f>IF(Spreadsheet!CA251=0,"",Spreadsheet!CA251)</f>
      </c>
      <c r="CB45" s="176">
        <f>IF(Spreadsheet!CB251=0,"",Spreadsheet!CB251)</f>
      </c>
      <c r="CC45" s="176">
        <f>IF(Spreadsheet!CC251=0,"",Spreadsheet!CC251)</f>
      </c>
      <c r="CD45" s="176">
        <f>IF(Spreadsheet!CD251=0,"",Spreadsheet!CD251)</f>
      </c>
      <c r="CE45" s="176">
        <f>IF(Spreadsheet!CE251=0,"",Spreadsheet!CE251)</f>
      </c>
      <c r="CF45" s="176">
        <f>IF(Spreadsheet!CF251=0,"",Spreadsheet!CF251)</f>
      </c>
      <c r="CG45" s="176">
        <f>IF(Spreadsheet!CG251=0,"",Spreadsheet!CG251)</f>
      </c>
      <c r="CH45" s="176">
        <f>IF(Spreadsheet!CH251=0,"",Spreadsheet!CH251)</f>
      </c>
      <c r="CI45" s="176">
        <f>IF(Spreadsheet!CI251=0,"",Spreadsheet!CI251)</f>
      </c>
      <c r="CJ45" s="176">
        <f>IF(Spreadsheet!CJ251=0,"",Spreadsheet!CJ251)</f>
      </c>
      <c r="CK45" s="176">
        <f>IF(Spreadsheet!CK251=0,"",Spreadsheet!CK251)</f>
      </c>
      <c r="CL45" s="176">
        <f>IF(Spreadsheet!CL251=0,"",Spreadsheet!CL251)</f>
      </c>
      <c r="CM45" s="176">
        <f>IF(Spreadsheet!CM251=0,"",Spreadsheet!CM251)</f>
      </c>
      <c r="CN45" s="176">
        <f>IF(Spreadsheet!CN251=0,"",Spreadsheet!CN251)</f>
      </c>
      <c r="CO45" s="176">
        <f>IF(Spreadsheet!CO251=0,"",Spreadsheet!CO251)</f>
      </c>
      <c r="CU45" s="127"/>
    </row>
    <row r="46" spans="1:99" s="128" customFormat="1" ht="14.25">
      <c r="A46" s="411"/>
      <c r="B46" s="172" t="s">
        <v>177</v>
      </c>
      <c r="C46" s="177">
        <f>IF(Spreadsheet!J252=0,"",Spreadsheet!J252)</f>
      </c>
      <c r="D46" s="177">
        <f>IF(Spreadsheet!B252=0,"",Spreadsheet!B252)</f>
      </c>
      <c r="E46" s="177">
        <f>IF(Spreadsheet!C252=0,"",Spreadsheet!C252)</f>
      </c>
      <c r="F46" s="177">
        <f>IF(Spreadsheet!D252=0,"",Spreadsheet!D252)</f>
      </c>
      <c r="G46" s="177">
        <f>IF(Spreadsheet!E252=0,"",Spreadsheet!E252)</f>
      </c>
      <c r="H46" s="177">
        <f>IF(Spreadsheet!F252=0,"",Spreadsheet!F252)</f>
      </c>
      <c r="I46" s="177">
        <f>IF(Spreadsheet!G252=0,"",Spreadsheet!G252)</f>
      </c>
      <c r="J46" s="173">
        <f>IF(Spreadsheet!H252=0,"",Spreadsheet!H252)</f>
      </c>
      <c r="K46" s="173">
        <f>IF(Spreadsheet!I252=0,"",Spreadsheet!I252)</f>
      </c>
      <c r="L46" s="173">
        <f>IF(Spreadsheet!K252=0,"",Spreadsheet!K252)</f>
      </c>
      <c r="M46" s="173">
        <f>IF(Spreadsheet!L252=0,"",Spreadsheet!L252)</f>
      </c>
      <c r="N46" s="173">
        <f>IF(Spreadsheet!M252=0,"",Spreadsheet!M252)</f>
      </c>
      <c r="O46" s="173">
        <f>IF(Spreadsheet!N252=0,"",Spreadsheet!N252)</f>
      </c>
      <c r="P46" s="173">
        <f>IF(Spreadsheet!O252=0,"",Spreadsheet!O252)</f>
      </c>
      <c r="Q46" s="173">
        <f>IF(Spreadsheet!P252=0,"",Spreadsheet!P252)</f>
      </c>
      <c r="R46" s="173">
        <f>IF(Spreadsheet!Q252=0,"",Spreadsheet!Q252)</f>
      </c>
      <c r="S46" s="173">
        <f>IF(Spreadsheet!S252=0,"",Spreadsheet!S252)</f>
      </c>
      <c r="T46" s="173">
        <f>IF(Spreadsheet!T252=0,"",Spreadsheet!T252)</f>
      </c>
      <c r="U46" s="173">
        <f>IF(Spreadsheet!U252=0,"",Spreadsheet!U252)</f>
      </c>
      <c r="V46" s="173">
        <f>IF(Spreadsheet!V252=0,"",Spreadsheet!V252)</f>
      </c>
      <c r="W46" s="173">
        <f>IF(Spreadsheet!W252=0,"",Spreadsheet!W252)</f>
      </c>
      <c r="X46" s="173">
        <f>IF(Spreadsheet!X252=0,"",Spreadsheet!X252)</f>
      </c>
      <c r="Y46" s="173">
        <f>IF(Spreadsheet!Y252=0,"",Spreadsheet!Y252)</f>
      </c>
      <c r="Z46" s="173">
        <f>IF(Spreadsheet!Z252=0,"",Spreadsheet!Z252)</f>
      </c>
      <c r="AA46" s="173">
        <f>IF(Spreadsheet!AA252=0,"",Spreadsheet!AA252)</f>
      </c>
      <c r="AB46" s="173">
        <f>IF(Spreadsheet!AB252=0,"",Spreadsheet!AB252)</f>
      </c>
      <c r="AC46" s="173">
        <f>IF(Spreadsheet!AC252=0,"",Spreadsheet!AC252)</f>
      </c>
      <c r="AD46" s="173">
        <f>IF(Spreadsheet!AD252=0,"",Spreadsheet!AD252)</f>
      </c>
      <c r="AE46" s="173">
        <f>IF(Spreadsheet!AE252=0,"",Spreadsheet!AE252)</f>
      </c>
      <c r="AF46" s="173">
        <f>IF(Spreadsheet!AF252=0,"",Spreadsheet!AF252)</f>
      </c>
      <c r="AG46" s="173">
        <f>IF(Spreadsheet!AG252=0,"",Spreadsheet!AG252)</f>
      </c>
      <c r="AH46" s="173">
        <f>IF(Spreadsheet!AH252=0,"",Spreadsheet!AH252)</f>
      </c>
      <c r="AI46" s="173">
        <f>IF(Spreadsheet!AI252=0,"",Spreadsheet!AI252)</f>
      </c>
      <c r="AJ46" s="173">
        <f>IF(Spreadsheet!AJ252=0,"",Spreadsheet!AJ252)</f>
      </c>
      <c r="AK46" s="173">
        <f>IF(Spreadsheet!AK252=0,"",Spreadsheet!AK252)</f>
      </c>
      <c r="AL46" s="173">
        <f>IF(Spreadsheet!AL252=0,"",Spreadsheet!AL252)</f>
      </c>
      <c r="AM46" s="173">
        <f>IF(Spreadsheet!AM252=0,"",Spreadsheet!AM252)</f>
      </c>
      <c r="AN46" s="173">
        <f>IF(Spreadsheet!AN252=0,"",Spreadsheet!AN252)</f>
      </c>
      <c r="AO46" s="173">
        <f>IF(Spreadsheet!AO252=0,"",Spreadsheet!AO252)</f>
      </c>
      <c r="AP46" s="173">
        <f>IF(Spreadsheet!AP252=0,"",Spreadsheet!AP252)</f>
      </c>
      <c r="AQ46" s="173">
        <f>IF(Spreadsheet!AQ252=0,"",Spreadsheet!AQ252)</f>
      </c>
      <c r="AR46" s="173">
        <f>IF(Spreadsheet!AR252=0,"",Spreadsheet!AR252)</f>
      </c>
      <c r="AS46" s="173">
        <f>IF(Spreadsheet!AS252=0,"",Spreadsheet!AS252)</f>
      </c>
      <c r="AT46" s="173">
        <f>IF(Spreadsheet!AT252=0,"",Spreadsheet!AT252)</f>
      </c>
      <c r="AU46" s="173">
        <f>IF(Spreadsheet!AU252=0,"",Spreadsheet!AU252)</f>
      </c>
      <c r="AV46" s="173">
        <f>IF(Spreadsheet!AV252=0,"",Spreadsheet!AV252)</f>
      </c>
      <c r="AW46" s="173">
        <f>IF(Spreadsheet!AW252=0,"",Spreadsheet!AW252)</f>
      </c>
      <c r="AX46" s="173">
        <f>IF(Spreadsheet!AX252=0,"",Spreadsheet!AX252)</f>
      </c>
      <c r="AY46" s="173">
        <f>IF(Spreadsheet!AY252=0,"",Spreadsheet!AY252)</f>
      </c>
      <c r="AZ46" s="173">
        <f>IF(Spreadsheet!AZ252=0,"",Spreadsheet!AZ252)</f>
      </c>
      <c r="BA46" s="173">
        <f>IF(Spreadsheet!BA252=0,"",Spreadsheet!BA252)</f>
      </c>
      <c r="BB46" s="173">
        <f>IF(Spreadsheet!BB252=0,"",Spreadsheet!BB252)</f>
      </c>
      <c r="BC46" s="173">
        <f>IF(Spreadsheet!BC252=0,"",Spreadsheet!BC252)</f>
      </c>
      <c r="BD46" s="173">
        <f>IF(Spreadsheet!BD252=0,"",Spreadsheet!BD252)</f>
      </c>
      <c r="BE46" s="173">
        <f>IF(Spreadsheet!BE252=0,"",Spreadsheet!BE252)</f>
      </c>
      <c r="BF46" s="173">
        <f>IF(Spreadsheet!BF252=0,"",Spreadsheet!BF252)</f>
      </c>
      <c r="BG46" s="173">
        <f>IF(Spreadsheet!BG252=0,"",Spreadsheet!BG252)</f>
      </c>
      <c r="BH46" s="173">
        <f>IF(Spreadsheet!BH252=0,"",Spreadsheet!BH252)</f>
      </c>
      <c r="BI46" s="173">
        <f>IF(Spreadsheet!BI252=0,"",Spreadsheet!BI252)</f>
      </c>
      <c r="BJ46" s="173">
        <f>IF(Spreadsheet!BJ252=0,"",Spreadsheet!BJ252)</f>
      </c>
      <c r="BK46" s="173">
        <f>IF(Spreadsheet!BK252=0,"",Spreadsheet!BK252)</f>
      </c>
      <c r="BL46" s="173">
        <f>IF(Spreadsheet!BL252=0,"",Spreadsheet!BL252)</f>
      </c>
      <c r="BM46" s="173">
        <f>IF(Spreadsheet!BM252=0,"",Spreadsheet!BM252)</f>
      </c>
      <c r="BN46" s="173">
        <f>IF(Spreadsheet!BN252=0,"",Spreadsheet!BN252)</f>
      </c>
      <c r="BO46" s="173">
        <f>IF(Spreadsheet!BO252=0,"",Spreadsheet!BO252)</f>
      </c>
      <c r="BP46" s="173">
        <f>IF(Spreadsheet!BP252=0,"",Spreadsheet!BP252)</f>
      </c>
      <c r="BQ46" s="173">
        <f>IF(Spreadsheet!BQ252=0,"",Spreadsheet!BQ252)</f>
      </c>
      <c r="BR46" s="173">
        <f>IF(Spreadsheet!BR252=0,"",Spreadsheet!BR252)</f>
      </c>
      <c r="BS46" s="173">
        <f>IF(Spreadsheet!BS252=0,"",Spreadsheet!BS252)</f>
      </c>
      <c r="BT46" s="173">
        <f>IF(Spreadsheet!BT252=0,"",Spreadsheet!BT252)</f>
      </c>
      <c r="BU46" s="173">
        <f>IF(Spreadsheet!BU252=0,"",Spreadsheet!BU252)</f>
      </c>
      <c r="BV46" s="173">
        <f>IF(Spreadsheet!BV252=0,"",Spreadsheet!BV252)</f>
      </c>
      <c r="BW46" s="173">
        <f>IF(Spreadsheet!BW252=0,"",Spreadsheet!BW252)</f>
      </c>
      <c r="BX46" s="173">
        <f>IF(Spreadsheet!BX252=0,"",Spreadsheet!BX252)</f>
      </c>
      <c r="BY46" s="173">
        <f>IF(Spreadsheet!BY252=0,"",Spreadsheet!BY252)</f>
      </c>
      <c r="BZ46" s="173">
        <f>IF(Spreadsheet!BZ252=0,"",Spreadsheet!BZ252)</f>
      </c>
      <c r="CA46" s="173">
        <f>IF(Spreadsheet!CA252=0,"",Spreadsheet!CA252)</f>
      </c>
      <c r="CB46" s="173">
        <f>IF(Spreadsheet!CB252=0,"",Spreadsheet!CB252)</f>
      </c>
      <c r="CC46" s="173">
        <f>IF(Spreadsheet!CC252=0,"",Spreadsheet!CC252)</f>
      </c>
      <c r="CD46" s="173">
        <f>IF(Spreadsheet!CD252=0,"",Spreadsheet!CD252)</f>
      </c>
      <c r="CE46" s="173">
        <f>IF(Spreadsheet!CE252=0,"",Spreadsheet!CE252)</f>
      </c>
      <c r="CF46" s="173">
        <f>IF(Spreadsheet!CF252=0,"",Spreadsheet!CF252)</f>
      </c>
      <c r="CG46" s="173">
        <f>IF(Spreadsheet!CG252=0,"",Spreadsheet!CG252)</f>
      </c>
      <c r="CH46" s="173">
        <f>IF(Spreadsheet!CH252=0,"",Spreadsheet!CH252)</f>
      </c>
      <c r="CI46" s="173">
        <f>IF(Spreadsheet!CI252=0,"",Spreadsheet!CI252)</f>
      </c>
      <c r="CJ46" s="173">
        <f>IF(Spreadsheet!CJ252=0,"",Spreadsheet!CJ252)</f>
      </c>
      <c r="CK46" s="173">
        <f>IF(Spreadsheet!CK252=0,"",Spreadsheet!CK252)</f>
      </c>
      <c r="CL46" s="173">
        <f>IF(Spreadsheet!CL252=0,"",Spreadsheet!CL252)</f>
      </c>
      <c r="CM46" s="173">
        <f>IF(Spreadsheet!CM252=0,"",Spreadsheet!CM252)</f>
      </c>
      <c r="CN46" s="173">
        <f>IF(Spreadsheet!CN252=0,"",Spreadsheet!CN252)</f>
      </c>
      <c r="CO46" s="173">
        <f>IF(Spreadsheet!CO252=0,"",Spreadsheet!CO252)</f>
      </c>
      <c r="CU46" s="131"/>
    </row>
    <row r="47" spans="1:99" s="2" customFormat="1" ht="14.25">
      <c r="A47" s="411"/>
      <c r="B47" s="174" t="s">
        <v>178</v>
      </c>
      <c r="C47" s="175">
        <f>IF(Spreadsheet!J253=0,"",Spreadsheet!J253)</f>
      </c>
      <c r="D47" s="175">
        <f>IF(Spreadsheet!B253=0,"",Spreadsheet!B253)</f>
      </c>
      <c r="E47" s="175">
        <f>IF(Spreadsheet!C253=0,"",Spreadsheet!C253)</f>
      </c>
      <c r="F47" s="175">
        <f>IF(Spreadsheet!D253=0,"",Spreadsheet!D253)</f>
      </c>
      <c r="G47" s="175">
        <f>IF(Spreadsheet!E253=0,"",Spreadsheet!E253)</f>
      </c>
      <c r="H47" s="175">
        <f>IF(Spreadsheet!F253=0,"",Spreadsheet!F253)</f>
      </c>
      <c r="I47" s="175">
        <f>IF(Spreadsheet!G253=0,"",Spreadsheet!G253)</f>
      </c>
      <c r="J47" s="176">
        <f>IF(Spreadsheet!H253=0,"",Spreadsheet!H253)</f>
      </c>
      <c r="K47" s="176">
        <f>IF(Spreadsheet!I253=0,"",Spreadsheet!I253)</f>
      </c>
      <c r="L47" s="176">
        <f>IF(Spreadsheet!K253=0,"",Spreadsheet!K253)</f>
      </c>
      <c r="M47" s="176">
        <f>IF(Spreadsheet!L253=0,"",Spreadsheet!L253)</f>
      </c>
      <c r="N47" s="176">
        <f>IF(Spreadsheet!M253=0,"",Spreadsheet!M253)</f>
      </c>
      <c r="O47" s="176">
        <f>IF(Spreadsheet!N253=0,"",Spreadsheet!N253)</f>
      </c>
      <c r="P47" s="176">
        <f>IF(Spreadsheet!O253=0,"",Spreadsheet!O253)</f>
      </c>
      <c r="Q47" s="176">
        <f>IF(Spreadsheet!P253=0,"",Spreadsheet!P253)</f>
      </c>
      <c r="R47" s="176">
        <f>IF(Spreadsheet!Q253=0,"",Spreadsheet!Q253)</f>
      </c>
      <c r="S47" s="176">
        <f>IF(Spreadsheet!S253=0,"",Spreadsheet!S253)</f>
      </c>
      <c r="T47" s="176">
        <f>IF(Spreadsheet!T253=0,"",Spreadsheet!T253)</f>
      </c>
      <c r="U47" s="176">
        <f>IF(Spreadsheet!U253=0,"",Spreadsheet!U253)</f>
      </c>
      <c r="V47" s="176">
        <f>IF(Spreadsheet!V253=0,"",Spreadsheet!V253)</f>
      </c>
      <c r="W47" s="176">
        <f>IF(Spreadsheet!W253=0,"",Spreadsheet!W253)</f>
      </c>
      <c r="X47" s="176">
        <f>IF(Spreadsheet!X253=0,"",Spreadsheet!X253)</f>
      </c>
      <c r="Y47" s="176">
        <f>IF(Spreadsheet!Y253=0,"",Spreadsheet!Y253)</f>
      </c>
      <c r="Z47" s="176">
        <f>IF(Spreadsheet!Z253=0,"",Spreadsheet!Z253)</f>
      </c>
      <c r="AA47" s="176">
        <f>IF(Spreadsheet!AA253=0,"",Spreadsheet!AA253)</f>
      </c>
      <c r="AB47" s="176">
        <f>IF(Spreadsheet!AB253=0,"",Spreadsheet!AB253)</f>
      </c>
      <c r="AC47" s="176">
        <f>IF(Spreadsheet!AC253=0,"",Spreadsheet!AC253)</f>
      </c>
      <c r="AD47" s="176">
        <f>IF(Spreadsheet!AD253=0,"",Spreadsheet!AD253)</f>
      </c>
      <c r="AE47" s="176">
        <f>IF(Spreadsheet!AE253=0,"",Spreadsheet!AE253)</f>
      </c>
      <c r="AF47" s="176">
        <f>IF(Spreadsheet!AF253=0,"",Spreadsheet!AF253)</f>
      </c>
      <c r="AG47" s="176">
        <f>IF(Spreadsheet!AG253=0,"",Spreadsheet!AG253)</f>
      </c>
      <c r="AH47" s="176">
        <f>IF(Spreadsheet!AH253=0,"",Spreadsheet!AH253)</f>
      </c>
      <c r="AI47" s="176">
        <f>IF(Spreadsheet!AI253=0,"",Spreadsheet!AI253)</f>
      </c>
      <c r="AJ47" s="176">
        <f>IF(Spreadsheet!AJ253=0,"",Spreadsheet!AJ253)</f>
      </c>
      <c r="AK47" s="176">
        <f>IF(Spreadsheet!AK253=0,"",Spreadsheet!AK253)</f>
      </c>
      <c r="AL47" s="176">
        <f>IF(Spreadsheet!AL253=0,"",Spreadsheet!AL253)</f>
      </c>
      <c r="AM47" s="176">
        <f>IF(Spreadsheet!AM253=0,"",Spreadsheet!AM253)</f>
      </c>
      <c r="AN47" s="176">
        <f>IF(Spreadsheet!AN253=0,"",Spreadsheet!AN253)</f>
      </c>
      <c r="AO47" s="176">
        <f>IF(Spreadsheet!AO253=0,"",Spreadsheet!AO253)</f>
      </c>
      <c r="AP47" s="176">
        <f>IF(Spreadsheet!AP253=0,"",Spreadsheet!AP253)</f>
      </c>
      <c r="AQ47" s="176">
        <f>IF(Spreadsheet!AQ253=0,"",Spreadsheet!AQ253)</f>
      </c>
      <c r="AR47" s="176">
        <f>IF(Spreadsheet!AR253=0,"",Spreadsheet!AR253)</f>
      </c>
      <c r="AS47" s="176">
        <f>IF(Spreadsheet!AS253=0,"",Spreadsheet!AS253)</f>
      </c>
      <c r="AT47" s="176">
        <f>IF(Spreadsheet!AT253=0,"",Spreadsheet!AT253)</f>
      </c>
      <c r="AU47" s="176">
        <f>IF(Spreadsheet!AU253=0,"",Spreadsheet!AU253)</f>
      </c>
      <c r="AV47" s="176">
        <f>IF(Spreadsheet!AV253=0,"",Spreadsheet!AV253)</f>
      </c>
      <c r="AW47" s="176">
        <f>IF(Spreadsheet!AW253=0,"",Spreadsheet!AW253)</f>
      </c>
      <c r="AX47" s="176">
        <f>IF(Spreadsheet!AX253=0,"",Spreadsheet!AX253)</f>
      </c>
      <c r="AY47" s="176">
        <f>IF(Spreadsheet!AY253=0,"",Spreadsheet!AY253)</f>
      </c>
      <c r="AZ47" s="176">
        <f>IF(Spreadsheet!AZ253=0,"",Spreadsheet!AZ253)</f>
      </c>
      <c r="BA47" s="176">
        <f>IF(Spreadsheet!BA253=0,"",Spreadsheet!BA253)</f>
      </c>
      <c r="BB47" s="176">
        <f>IF(Spreadsheet!BB253=0,"",Spreadsheet!BB253)</f>
      </c>
      <c r="BC47" s="176">
        <f>IF(Spreadsheet!BC253=0,"",Spreadsheet!BC253)</f>
      </c>
      <c r="BD47" s="176">
        <f>IF(Spreadsheet!BD253=0,"",Spreadsheet!BD253)</f>
      </c>
      <c r="BE47" s="176">
        <f>IF(Spreadsheet!BE253=0,"",Spreadsheet!BE253)</f>
      </c>
      <c r="BF47" s="176">
        <f>IF(Spreadsheet!BF253=0,"",Spreadsheet!BF253)</f>
      </c>
      <c r="BG47" s="176">
        <f>IF(Spreadsheet!BG253=0,"",Spreadsheet!BG253)</f>
      </c>
      <c r="BH47" s="176">
        <f>IF(Spreadsheet!BH253=0,"",Spreadsheet!BH253)</f>
      </c>
      <c r="BI47" s="176">
        <f>IF(Spreadsheet!BI253=0,"",Spreadsheet!BI253)</f>
      </c>
      <c r="BJ47" s="176">
        <f>IF(Spreadsheet!BJ253=0,"",Spreadsheet!BJ253)</f>
      </c>
      <c r="BK47" s="176">
        <f>IF(Spreadsheet!BK253=0,"",Spreadsheet!BK253)</f>
      </c>
      <c r="BL47" s="176">
        <f>IF(Spreadsheet!BL253=0,"",Spreadsheet!BL253)</f>
      </c>
      <c r="BM47" s="176">
        <f>IF(Spreadsheet!BM253=0,"",Spreadsheet!BM253)</f>
      </c>
      <c r="BN47" s="176">
        <f>IF(Spreadsheet!BN253=0,"",Spreadsheet!BN253)</f>
      </c>
      <c r="BO47" s="176">
        <f>IF(Spreadsheet!BO253=0,"",Spreadsheet!BO253)</f>
      </c>
      <c r="BP47" s="176">
        <f>IF(Spreadsheet!BP253=0,"",Spreadsheet!BP253)</f>
      </c>
      <c r="BQ47" s="176">
        <f>IF(Spreadsheet!BQ253=0,"",Spreadsheet!BQ253)</f>
      </c>
      <c r="BR47" s="176">
        <f>IF(Spreadsheet!BR253=0,"",Spreadsheet!BR253)</f>
      </c>
      <c r="BS47" s="176">
        <f>IF(Spreadsheet!BS253=0,"",Spreadsheet!BS253)</f>
      </c>
      <c r="BT47" s="176">
        <f>IF(Spreadsheet!BT253=0,"",Spreadsheet!BT253)</f>
      </c>
      <c r="BU47" s="176">
        <f>IF(Spreadsheet!BU253=0,"",Spreadsheet!BU253)</f>
      </c>
      <c r="BV47" s="176">
        <f>IF(Spreadsheet!BV253=0,"",Spreadsheet!BV253)</f>
      </c>
      <c r="BW47" s="176">
        <f>IF(Spreadsheet!BW253=0,"",Spreadsheet!BW253)</f>
      </c>
      <c r="BX47" s="176">
        <f>IF(Spreadsheet!BX253=0,"",Spreadsheet!BX253)</f>
      </c>
      <c r="BY47" s="176">
        <f>IF(Spreadsheet!BY253=0,"",Spreadsheet!BY253)</f>
      </c>
      <c r="BZ47" s="176">
        <f>IF(Spreadsheet!BZ253=0,"",Spreadsheet!BZ253)</f>
      </c>
      <c r="CA47" s="176">
        <f>IF(Spreadsheet!CA253=0,"",Spreadsheet!CA253)</f>
      </c>
      <c r="CB47" s="176">
        <f>IF(Spreadsheet!CB253=0,"",Spreadsheet!CB253)</f>
      </c>
      <c r="CC47" s="176">
        <f>IF(Spreadsheet!CC253=0,"",Spreadsheet!CC253)</f>
      </c>
      <c r="CD47" s="176">
        <f>IF(Spreadsheet!CD253=0,"",Spreadsheet!CD253)</f>
      </c>
      <c r="CE47" s="176">
        <f>IF(Spreadsheet!CE253=0,"",Spreadsheet!CE253)</f>
      </c>
      <c r="CF47" s="176">
        <f>IF(Spreadsheet!CF253=0,"",Spreadsheet!CF253)</f>
      </c>
      <c r="CG47" s="176">
        <f>IF(Spreadsheet!CG253=0,"",Spreadsheet!CG253)</f>
      </c>
      <c r="CH47" s="176">
        <f>IF(Spreadsheet!CH253=0,"",Spreadsheet!CH253)</f>
      </c>
      <c r="CI47" s="176">
        <f>IF(Spreadsheet!CI253=0,"",Spreadsheet!CI253)</f>
      </c>
      <c r="CJ47" s="176">
        <f>IF(Spreadsheet!CJ253=0,"",Spreadsheet!CJ253)</f>
      </c>
      <c r="CK47" s="176">
        <f>IF(Spreadsheet!CK253=0,"",Spreadsheet!CK253)</f>
      </c>
      <c r="CL47" s="176">
        <f>IF(Spreadsheet!CL253=0,"",Spreadsheet!CL253)</f>
      </c>
      <c r="CM47" s="176">
        <f>IF(Spreadsheet!CM253=0,"",Spreadsheet!CM253)</f>
      </c>
      <c r="CN47" s="176">
        <f>IF(Spreadsheet!CN253=0,"",Spreadsheet!CN253)</f>
      </c>
      <c r="CO47" s="176">
        <f>IF(Spreadsheet!CO253=0,"",Spreadsheet!CO253)</f>
      </c>
      <c r="CU47" s="127"/>
    </row>
    <row r="48" spans="1:99" s="128" customFormat="1" ht="14.25">
      <c r="A48" s="411"/>
      <c r="B48" s="172" t="s">
        <v>179</v>
      </c>
      <c r="C48" s="177">
        <f>IF(Spreadsheet!J254=0,"",Spreadsheet!J254)</f>
      </c>
      <c r="D48" s="177">
        <f>IF(Spreadsheet!B254=0,"",Spreadsheet!B254)</f>
      </c>
      <c r="E48" s="177">
        <f>IF(Spreadsheet!C254=0,"",Spreadsheet!C254)</f>
      </c>
      <c r="F48" s="177">
        <f>IF(Spreadsheet!D254=0,"",Spreadsheet!D254)</f>
      </c>
      <c r="G48" s="177">
        <f>IF(Spreadsheet!E254=0,"",Spreadsheet!E254)</f>
      </c>
      <c r="H48" s="177">
        <f>IF(Spreadsheet!F254=0,"",Spreadsheet!F254)</f>
      </c>
      <c r="I48" s="177">
        <f>IF(Spreadsheet!G254=0,"",Spreadsheet!G254)</f>
      </c>
      <c r="J48" s="173">
        <f>IF(Spreadsheet!H254=0,"",Spreadsheet!H254)</f>
      </c>
      <c r="K48" s="173">
        <f>IF(Spreadsheet!I254=0,"",Spreadsheet!I254)</f>
      </c>
      <c r="L48" s="173">
        <f>IF(Spreadsheet!K254=0,"",Spreadsheet!K254)</f>
      </c>
      <c r="M48" s="173">
        <f>IF(Spreadsheet!L254=0,"",Spreadsheet!L254)</f>
      </c>
      <c r="N48" s="173">
        <f>IF(Spreadsheet!M254=0,"",Spreadsheet!M254)</f>
      </c>
      <c r="O48" s="173">
        <f>IF(Spreadsheet!N254=0,"",Spreadsheet!N254)</f>
      </c>
      <c r="P48" s="173">
        <f>IF(Spreadsheet!O254=0,"",Spreadsheet!O254)</f>
      </c>
      <c r="Q48" s="173">
        <f>IF(Spreadsheet!P254=0,"",Spreadsheet!P254)</f>
      </c>
      <c r="R48" s="173">
        <f>IF(Spreadsheet!Q254=0,"",Spreadsheet!Q254)</f>
      </c>
      <c r="S48" s="173">
        <f>IF(Spreadsheet!S254=0,"",Spreadsheet!S254)</f>
      </c>
      <c r="T48" s="173">
        <f>IF(Spreadsheet!T254=0,"",Spreadsheet!T254)</f>
      </c>
      <c r="U48" s="173">
        <f>IF(Spreadsheet!U254=0,"",Spreadsheet!U254)</f>
      </c>
      <c r="V48" s="173">
        <f>IF(Spreadsheet!V254=0,"",Spreadsheet!V254)</f>
      </c>
      <c r="W48" s="173">
        <f>IF(Spreadsheet!W254=0,"",Spreadsheet!W254)</f>
      </c>
      <c r="X48" s="173">
        <f>IF(Spreadsheet!X254=0,"",Spreadsheet!X254)</f>
      </c>
      <c r="Y48" s="173">
        <f>IF(Spreadsheet!Y254=0,"",Spreadsheet!Y254)</f>
      </c>
      <c r="Z48" s="173">
        <f>IF(Spreadsheet!Z254=0,"",Spreadsheet!Z254)</f>
      </c>
      <c r="AA48" s="173">
        <f>IF(Spreadsheet!AA254=0,"",Spreadsheet!AA254)</f>
      </c>
      <c r="AB48" s="173">
        <f>IF(Spreadsheet!AB254=0,"",Spreadsheet!AB254)</f>
      </c>
      <c r="AC48" s="173">
        <f>IF(Spreadsheet!AC254=0,"",Spreadsheet!AC254)</f>
      </c>
      <c r="AD48" s="173">
        <f>IF(Spreadsheet!AD254=0,"",Spreadsheet!AD254)</f>
      </c>
      <c r="AE48" s="173">
        <f>IF(Spreadsheet!AE254=0,"",Spreadsheet!AE254)</f>
      </c>
      <c r="AF48" s="173">
        <f>IF(Spreadsheet!AF254=0,"",Spreadsheet!AF254)</f>
      </c>
      <c r="AG48" s="173">
        <f>IF(Spreadsheet!AG254=0,"",Spreadsheet!AG254)</f>
      </c>
      <c r="AH48" s="173">
        <f>IF(Spreadsheet!AH254=0,"",Spreadsheet!AH254)</f>
      </c>
      <c r="AI48" s="173">
        <f>IF(Spreadsheet!AI254=0,"",Spreadsheet!AI254)</f>
      </c>
      <c r="AJ48" s="173">
        <f>IF(Spreadsheet!AJ254=0,"",Spreadsheet!AJ254)</f>
      </c>
      <c r="AK48" s="173">
        <f>IF(Spreadsheet!AK254=0,"",Spreadsheet!AK254)</f>
      </c>
      <c r="AL48" s="173">
        <f>IF(Spreadsheet!AL254=0,"",Spreadsheet!AL254)</f>
      </c>
      <c r="AM48" s="173">
        <f>IF(Spreadsheet!AM254=0,"",Spreadsheet!AM254)</f>
      </c>
      <c r="AN48" s="173">
        <f>IF(Spreadsheet!AN254=0,"",Spreadsheet!AN254)</f>
      </c>
      <c r="AO48" s="173">
        <f>IF(Spreadsheet!AO254=0,"",Spreadsheet!AO254)</f>
      </c>
      <c r="AP48" s="173">
        <f>IF(Spreadsheet!AP254=0,"",Spreadsheet!AP254)</f>
      </c>
      <c r="AQ48" s="173">
        <f>IF(Spreadsheet!AQ254=0,"",Spreadsheet!AQ254)</f>
      </c>
      <c r="AR48" s="173">
        <f>IF(Spreadsheet!AR254=0,"",Spreadsheet!AR254)</f>
      </c>
      <c r="AS48" s="173">
        <f>IF(Spreadsheet!AS254=0,"",Spreadsheet!AS254)</f>
      </c>
      <c r="AT48" s="173">
        <f>IF(Spreadsheet!AT254=0,"",Spreadsheet!AT254)</f>
      </c>
      <c r="AU48" s="173">
        <f>IF(Spreadsheet!AU254=0,"",Spreadsheet!AU254)</f>
      </c>
      <c r="AV48" s="173">
        <f>IF(Spreadsheet!AV254=0,"",Spreadsheet!AV254)</f>
      </c>
      <c r="AW48" s="173">
        <f>IF(Spreadsheet!AW254=0,"",Spreadsheet!AW254)</f>
      </c>
      <c r="AX48" s="173">
        <f>IF(Spreadsheet!AX254=0,"",Spreadsheet!AX254)</f>
      </c>
      <c r="AY48" s="173">
        <f>IF(Spreadsheet!AY254=0,"",Spreadsheet!AY254)</f>
      </c>
      <c r="AZ48" s="173">
        <f>IF(Spreadsheet!AZ254=0,"",Spreadsheet!AZ254)</f>
      </c>
      <c r="BA48" s="173">
        <f>IF(Spreadsheet!BA254=0,"",Spreadsheet!BA254)</f>
      </c>
      <c r="BB48" s="173">
        <f>IF(Spreadsheet!BB254=0,"",Spreadsheet!BB254)</f>
      </c>
      <c r="BC48" s="173">
        <f>IF(Spreadsheet!BC254=0,"",Spreadsheet!BC254)</f>
      </c>
      <c r="BD48" s="173">
        <f>IF(Spreadsheet!BD254=0,"",Spreadsheet!BD254)</f>
      </c>
      <c r="BE48" s="173">
        <f>IF(Spreadsheet!BE254=0,"",Spreadsheet!BE254)</f>
      </c>
      <c r="BF48" s="173">
        <f>IF(Spreadsheet!BF254=0,"",Spreadsheet!BF254)</f>
      </c>
      <c r="BG48" s="173">
        <f>IF(Spreadsheet!BG254=0,"",Spreadsheet!BG254)</f>
      </c>
      <c r="BH48" s="173">
        <f>IF(Spreadsheet!BH254=0,"",Spreadsheet!BH254)</f>
      </c>
      <c r="BI48" s="173">
        <f>IF(Spreadsheet!BI254=0,"",Spreadsheet!BI254)</f>
      </c>
      <c r="BJ48" s="173">
        <f>IF(Spreadsheet!BJ254=0,"",Spreadsheet!BJ254)</f>
      </c>
      <c r="BK48" s="173">
        <f>IF(Spreadsheet!BK254=0,"",Spreadsheet!BK254)</f>
      </c>
      <c r="BL48" s="173">
        <f>IF(Spreadsheet!BL254=0,"",Spreadsheet!BL254)</f>
      </c>
      <c r="BM48" s="173">
        <f>IF(Spreadsheet!BM254=0,"",Spreadsheet!BM254)</f>
      </c>
      <c r="BN48" s="173">
        <f>IF(Spreadsheet!BN254=0,"",Spreadsheet!BN254)</f>
      </c>
      <c r="BO48" s="173">
        <f>IF(Spreadsheet!BO254=0,"",Spreadsheet!BO254)</f>
      </c>
      <c r="BP48" s="173">
        <f>IF(Spreadsheet!BP254=0,"",Spreadsheet!BP254)</f>
      </c>
      <c r="BQ48" s="173">
        <f>IF(Spreadsheet!BQ254=0,"",Spreadsheet!BQ254)</f>
      </c>
      <c r="BR48" s="173">
        <f>IF(Spreadsheet!BR254=0,"",Spreadsheet!BR254)</f>
      </c>
      <c r="BS48" s="173">
        <f>IF(Spreadsheet!BS254=0,"",Spreadsheet!BS254)</f>
      </c>
      <c r="BT48" s="173">
        <f>IF(Spreadsheet!BT254=0,"",Spreadsheet!BT254)</f>
      </c>
      <c r="BU48" s="173">
        <f>IF(Spreadsheet!BU254=0,"",Spreadsheet!BU254)</f>
      </c>
      <c r="BV48" s="173">
        <f>IF(Spreadsheet!BV254=0,"",Spreadsheet!BV254)</f>
      </c>
      <c r="BW48" s="173">
        <f>IF(Spreadsheet!BW254=0,"",Spreadsheet!BW254)</f>
      </c>
      <c r="BX48" s="173">
        <f>IF(Spreadsheet!BX254=0,"",Spreadsheet!BX254)</f>
      </c>
      <c r="BY48" s="173">
        <f>IF(Spreadsheet!BY254=0,"",Spreadsheet!BY254)</f>
      </c>
      <c r="BZ48" s="173">
        <f>IF(Spreadsheet!BZ254=0,"",Spreadsheet!BZ254)</f>
      </c>
      <c r="CA48" s="173">
        <f>IF(Spreadsheet!CA254=0,"",Spreadsheet!CA254)</f>
      </c>
      <c r="CB48" s="173">
        <f>IF(Spreadsheet!CB254=0,"",Spreadsheet!CB254)</f>
      </c>
      <c r="CC48" s="173">
        <f>IF(Spreadsheet!CC254=0,"",Spreadsheet!CC254)</f>
      </c>
      <c r="CD48" s="173">
        <f>IF(Spreadsheet!CD254=0,"",Spreadsheet!CD254)</f>
      </c>
      <c r="CE48" s="173">
        <f>IF(Spreadsheet!CE254=0,"",Spreadsheet!CE254)</f>
      </c>
      <c r="CF48" s="173">
        <f>IF(Spreadsheet!CF254=0,"",Spreadsheet!CF254)</f>
      </c>
      <c r="CG48" s="173">
        <f>IF(Spreadsheet!CG254=0,"",Spreadsheet!CG254)</f>
      </c>
      <c r="CH48" s="173">
        <f>IF(Spreadsheet!CH254=0,"",Spreadsheet!CH254)</f>
      </c>
      <c r="CI48" s="173">
        <f>IF(Spreadsheet!CI254=0,"",Spreadsheet!CI254)</f>
      </c>
      <c r="CJ48" s="173">
        <f>IF(Spreadsheet!CJ254=0,"",Spreadsheet!CJ254)</f>
      </c>
      <c r="CK48" s="173">
        <f>IF(Spreadsheet!CK254=0,"",Spreadsheet!CK254)</f>
      </c>
      <c r="CL48" s="173">
        <f>IF(Spreadsheet!CL254=0,"",Spreadsheet!CL254)</f>
      </c>
      <c r="CM48" s="173">
        <f>IF(Spreadsheet!CM254=0,"",Spreadsheet!CM254)</f>
      </c>
      <c r="CN48" s="173">
        <f>IF(Spreadsheet!CN254=0,"",Spreadsheet!CN254)</f>
      </c>
      <c r="CO48" s="173">
        <f>IF(Spreadsheet!CO254=0,"",Spreadsheet!CO254)</f>
      </c>
      <c r="CU48" s="131"/>
    </row>
    <row r="49" spans="1:99" s="2" customFormat="1" ht="14.25">
      <c r="A49" s="411"/>
      <c r="B49" s="174" t="s">
        <v>180</v>
      </c>
      <c r="C49" s="175">
        <f>IF(Spreadsheet!J255=0,"",Spreadsheet!J255)</f>
      </c>
      <c r="D49" s="175">
        <f>IF(Spreadsheet!B255=0,"",Spreadsheet!B255)</f>
      </c>
      <c r="E49" s="175">
        <f>IF(Spreadsheet!C255=0,"",Spreadsheet!C255)</f>
      </c>
      <c r="F49" s="175">
        <f>IF(Spreadsheet!D255=0,"",Spreadsheet!D255)</f>
      </c>
      <c r="G49" s="175">
        <f>IF(Spreadsheet!E255=0,"",Spreadsheet!E255)</f>
      </c>
      <c r="H49" s="175">
        <f>IF(Spreadsheet!F255=0,"",Spreadsheet!F255)</f>
      </c>
      <c r="I49" s="175">
        <f>IF(Spreadsheet!G255=0,"",Spreadsheet!G255)</f>
      </c>
      <c r="J49" s="176">
        <f>IF(Spreadsheet!H255=0,"",Spreadsheet!H255)</f>
      </c>
      <c r="K49" s="176">
        <f>IF(Spreadsheet!I255=0,"",Spreadsheet!I255)</f>
      </c>
      <c r="L49" s="176">
        <f>IF(Spreadsheet!K255=0,"",Spreadsheet!K255)</f>
      </c>
      <c r="M49" s="176">
        <f>IF(Spreadsheet!L255=0,"",Spreadsheet!L255)</f>
      </c>
      <c r="N49" s="176">
        <f>IF(Spreadsheet!M255=0,"",Spreadsheet!M255)</f>
      </c>
      <c r="O49" s="176">
        <f>IF(Spreadsheet!N255=0,"",Spreadsheet!N255)</f>
      </c>
      <c r="P49" s="176">
        <f>IF(Spreadsheet!O255=0,"",Spreadsheet!O255)</f>
      </c>
      <c r="Q49" s="176">
        <f>IF(Spreadsheet!P255=0,"",Spreadsheet!P255)</f>
      </c>
      <c r="R49" s="176">
        <f>IF(Spreadsheet!Q255=0,"",Spreadsheet!Q255)</f>
      </c>
      <c r="S49" s="176">
        <f>IF(Spreadsheet!S255=0,"",Spreadsheet!S255)</f>
      </c>
      <c r="T49" s="176">
        <f>IF(Spreadsheet!T255=0,"",Spreadsheet!T255)</f>
      </c>
      <c r="U49" s="176">
        <f>IF(Spreadsheet!U255=0,"",Spreadsheet!U255)</f>
      </c>
      <c r="V49" s="176">
        <f>IF(Spreadsheet!V255=0,"",Spreadsheet!V255)</f>
      </c>
      <c r="W49" s="176">
        <f>IF(Spreadsheet!W255=0,"",Spreadsheet!W255)</f>
      </c>
      <c r="X49" s="176">
        <f>IF(Spreadsheet!X255=0,"",Spreadsheet!X255)</f>
      </c>
      <c r="Y49" s="176">
        <f>IF(Spreadsheet!Y255=0,"",Spreadsheet!Y255)</f>
      </c>
      <c r="Z49" s="176">
        <f>IF(Spreadsheet!Z255=0,"",Spreadsheet!Z255)</f>
      </c>
      <c r="AA49" s="176">
        <f>IF(Spreadsheet!AA255=0,"",Spreadsheet!AA255)</f>
      </c>
      <c r="AB49" s="176">
        <f>IF(Spreadsheet!AB255=0,"",Spreadsheet!AB255)</f>
      </c>
      <c r="AC49" s="176">
        <f>IF(Spreadsheet!AC255=0,"",Spreadsheet!AC255)</f>
      </c>
      <c r="AD49" s="176">
        <f>IF(Spreadsheet!AD255=0,"",Spreadsheet!AD255)</f>
      </c>
      <c r="AE49" s="176">
        <f>IF(Spreadsheet!AE255=0,"",Spreadsheet!AE255)</f>
      </c>
      <c r="AF49" s="176">
        <f>IF(Spreadsheet!AF255=0,"",Spreadsheet!AF255)</f>
      </c>
      <c r="AG49" s="176">
        <f>IF(Spreadsheet!AG255=0,"",Spreadsheet!AG255)</f>
      </c>
      <c r="AH49" s="176">
        <f>IF(Spreadsheet!AH255=0,"",Spreadsheet!AH255)</f>
      </c>
      <c r="AI49" s="176">
        <f>IF(Spreadsheet!AI255=0,"",Spreadsheet!AI255)</f>
      </c>
      <c r="AJ49" s="176">
        <f>IF(Spreadsheet!AJ255=0,"",Spreadsheet!AJ255)</f>
      </c>
      <c r="AK49" s="176">
        <f>IF(Spreadsheet!AK255=0,"",Spreadsheet!AK255)</f>
      </c>
      <c r="AL49" s="176">
        <f>IF(Spreadsheet!AL255=0,"",Spreadsheet!AL255)</f>
      </c>
      <c r="AM49" s="176">
        <f>IF(Spreadsheet!AM255=0,"",Spreadsheet!AM255)</f>
      </c>
      <c r="AN49" s="176">
        <f>IF(Spreadsheet!AN255=0,"",Spreadsheet!AN255)</f>
      </c>
      <c r="AO49" s="176">
        <f>IF(Spreadsheet!AO255=0,"",Spreadsheet!AO255)</f>
      </c>
      <c r="AP49" s="176">
        <f>IF(Spreadsheet!AP255=0,"",Spreadsheet!AP255)</f>
      </c>
      <c r="AQ49" s="176">
        <f>IF(Spreadsheet!AQ255=0,"",Spreadsheet!AQ255)</f>
      </c>
      <c r="AR49" s="176">
        <f>IF(Spreadsheet!AR255=0,"",Spreadsheet!AR255)</f>
      </c>
      <c r="AS49" s="176">
        <f>IF(Spreadsheet!AS255=0,"",Spreadsheet!AS255)</f>
      </c>
      <c r="AT49" s="176">
        <f>IF(Spreadsheet!AT255=0,"",Spreadsheet!AT255)</f>
      </c>
      <c r="AU49" s="176">
        <f>IF(Spreadsheet!AU255=0,"",Spreadsheet!AU255)</f>
      </c>
      <c r="AV49" s="176">
        <f>IF(Spreadsheet!AV255=0,"",Spreadsheet!AV255)</f>
      </c>
      <c r="AW49" s="176">
        <f>IF(Spreadsheet!AW255=0,"",Spreadsheet!AW255)</f>
      </c>
      <c r="AX49" s="176">
        <f>IF(Spreadsheet!AX255=0,"",Spreadsheet!AX255)</f>
      </c>
      <c r="AY49" s="176">
        <f>IF(Spreadsheet!AY255=0,"",Spreadsheet!AY255)</f>
      </c>
      <c r="AZ49" s="176">
        <f>IF(Spreadsheet!AZ255=0,"",Spreadsheet!AZ255)</f>
      </c>
      <c r="BA49" s="176">
        <f>IF(Spreadsheet!BA255=0,"",Spreadsheet!BA255)</f>
      </c>
      <c r="BB49" s="176">
        <f>IF(Spreadsheet!BB255=0,"",Spreadsheet!BB255)</f>
      </c>
      <c r="BC49" s="176">
        <f>IF(Spreadsheet!BC255=0,"",Spreadsheet!BC255)</f>
      </c>
      <c r="BD49" s="176">
        <f>IF(Spreadsheet!BD255=0,"",Spreadsheet!BD255)</f>
      </c>
      <c r="BE49" s="176">
        <f>IF(Spreadsheet!BE255=0,"",Spreadsheet!BE255)</f>
      </c>
      <c r="BF49" s="176">
        <f>IF(Spreadsheet!BF255=0,"",Spreadsheet!BF255)</f>
      </c>
      <c r="BG49" s="176">
        <f>IF(Spreadsheet!BG255=0,"",Spreadsheet!BG255)</f>
      </c>
      <c r="BH49" s="176">
        <f>IF(Spreadsheet!BH255=0,"",Spreadsheet!BH255)</f>
      </c>
      <c r="BI49" s="176">
        <f>IF(Spreadsheet!BI255=0,"",Spreadsheet!BI255)</f>
      </c>
      <c r="BJ49" s="176">
        <f>IF(Spreadsheet!BJ255=0,"",Spreadsheet!BJ255)</f>
      </c>
      <c r="BK49" s="176">
        <f>IF(Spreadsheet!BK255=0,"",Spreadsheet!BK255)</f>
      </c>
      <c r="BL49" s="176">
        <f>IF(Spreadsheet!BL255=0,"",Spreadsheet!BL255)</f>
      </c>
      <c r="BM49" s="176">
        <f>IF(Spreadsheet!BM255=0,"",Spreadsheet!BM255)</f>
      </c>
      <c r="BN49" s="176">
        <f>IF(Spreadsheet!BN255=0,"",Spreadsheet!BN255)</f>
      </c>
      <c r="BO49" s="176">
        <f>IF(Spreadsheet!BO255=0,"",Spreadsheet!BO255)</f>
      </c>
      <c r="BP49" s="176">
        <f>IF(Spreadsheet!BP255=0,"",Spreadsheet!BP255)</f>
      </c>
      <c r="BQ49" s="176">
        <f>IF(Spreadsheet!BQ255=0,"",Spreadsheet!BQ255)</f>
      </c>
      <c r="BR49" s="176">
        <f>IF(Spreadsheet!BR255=0,"",Spreadsheet!BR255)</f>
      </c>
      <c r="BS49" s="176">
        <f>IF(Spreadsheet!BS255=0,"",Spreadsheet!BS255)</f>
      </c>
      <c r="BT49" s="176">
        <f>IF(Spreadsheet!BT255=0,"",Spreadsheet!BT255)</f>
      </c>
      <c r="BU49" s="176">
        <f>IF(Spreadsheet!BU255=0,"",Spreadsheet!BU255)</f>
      </c>
      <c r="BV49" s="176">
        <f>IF(Spreadsheet!BV255=0,"",Spreadsheet!BV255)</f>
      </c>
      <c r="BW49" s="176">
        <f>IF(Spreadsheet!BW255=0,"",Spreadsheet!BW255)</f>
      </c>
      <c r="BX49" s="176">
        <f>IF(Spreadsheet!BX255=0,"",Spreadsheet!BX255)</f>
      </c>
      <c r="BY49" s="176">
        <f>IF(Spreadsheet!BY255=0,"",Spreadsheet!BY255)</f>
      </c>
      <c r="BZ49" s="176">
        <f>IF(Spreadsheet!BZ255=0,"",Spreadsheet!BZ255)</f>
      </c>
      <c r="CA49" s="176">
        <f>IF(Spreadsheet!CA255=0,"",Spreadsheet!CA255)</f>
      </c>
      <c r="CB49" s="176">
        <f>IF(Spreadsheet!CB255=0,"",Spreadsheet!CB255)</f>
      </c>
      <c r="CC49" s="176">
        <f>IF(Spreadsheet!CC255=0,"",Spreadsheet!CC255)</f>
      </c>
      <c r="CD49" s="176">
        <f>IF(Spreadsheet!CD255=0,"",Spreadsheet!CD255)</f>
      </c>
      <c r="CE49" s="176">
        <f>IF(Spreadsheet!CE255=0,"",Spreadsheet!CE255)</f>
      </c>
      <c r="CF49" s="176">
        <f>IF(Spreadsheet!CF255=0,"",Spreadsheet!CF255)</f>
      </c>
      <c r="CG49" s="176">
        <f>IF(Spreadsheet!CG255=0,"",Spreadsheet!CG255)</f>
      </c>
      <c r="CH49" s="176">
        <f>IF(Spreadsheet!CH255=0,"",Spreadsheet!CH255)</f>
      </c>
      <c r="CI49" s="176">
        <f>IF(Spreadsheet!CI255=0,"",Spreadsheet!CI255)</f>
      </c>
      <c r="CJ49" s="176">
        <f>IF(Spreadsheet!CJ255=0,"",Spreadsheet!CJ255)</f>
      </c>
      <c r="CK49" s="176">
        <f>IF(Spreadsheet!CK255=0,"",Spreadsheet!CK255)</f>
      </c>
      <c r="CL49" s="176">
        <f>IF(Spreadsheet!CL255=0,"",Spreadsheet!CL255)</f>
      </c>
      <c r="CM49" s="176">
        <f>IF(Spreadsheet!CM255=0,"",Spreadsheet!CM255)</f>
      </c>
      <c r="CN49" s="176">
        <f>IF(Spreadsheet!CN255=0,"",Spreadsheet!CN255)</f>
      </c>
      <c r="CO49" s="176">
        <f>IF(Spreadsheet!CO255=0,"",Spreadsheet!CO255)</f>
      </c>
      <c r="CU49" s="127"/>
    </row>
    <row r="50" spans="1:99" s="128" customFormat="1" ht="14.25">
      <c r="A50" s="411"/>
      <c r="B50" s="172" t="s">
        <v>181</v>
      </c>
      <c r="C50" s="177">
        <f>IF(Spreadsheet!J256=0,"",Spreadsheet!J256)</f>
      </c>
      <c r="D50" s="177">
        <f>IF(Spreadsheet!B256=0,"",Spreadsheet!B256)</f>
      </c>
      <c r="E50" s="177">
        <f>IF(Spreadsheet!C256=0,"",Spreadsheet!C256)</f>
      </c>
      <c r="F50" s="177">
        <f>IF(Spreadsheet!D256=0,"",Spreadsheet!D256)</f>
      </c>
      <c r="G50" s="177">
        <f>IF(Spreadsheet!E256=0,"",Spreadsheet!E256)</f>
      </c>
      <c r="H50" s="177">
        <f>IF(Spreadsheet!F256=0,"",Spreadsheet!F256)</f>
      </c>
      <c r="I50" s="177">
        <f>IF(Spreadsheet!G256=0,"",Spreadsheet!G256)</f>
      </c>
      <c r="J50" s="173">
        <f>IF(Spreadsheet!H256=0,"",Spreadsheet!H256)</f>
      </c>
      <c r="K50" s="173">
        <f>IF(Spreadsheet!I256=0,"",Spreadsheet!I256)</f>
      </c>
      <c r="L50" s="173">
        <f>IF(Spreadsheet!K256=0,"",Spreadsheet!K256)</f>
      </c>
      <c r="M50" s="173">
        <f>IF(Spreadsheet!L256=0,"",Spreadsheet!L256)</f>
      </c>
      <c r="N50" s="173">
        <f>IF(Spreadsheet!M256=0,"",Spreadsheet!M256)</f>
      </c>
      <c r="O50" s="173">
        <f>IF(Spreadsheet!N256=0,"",Spreadsheet!N256)</f>
      </c>
      <c r="P50" s="173">
        <f>IF(Spreadsheet!O256=0,"",Spreadsheet!O256)</f>
      </c>
      <c r="Q50" s="173">
        <f>IF(Spreadsheet!P256=0,"",Spreadsheet!P256)</f>
      </c>
      <c r="R50" s="173">
        <f>IF(Spreadsheet!Q256=0,"",Spreadsheet!Q256)</f>
      </c>
      <c r="S50" s="173">
        <f>IF(Spreadsheet!S256=0,"",Spreadsheet!S256)</f>
      </c>
      <c r="T50" s="173">
        <f>IF(Spreadsheet!T256=0,"",Spreadsheet!T256)</f>
      </c>
      <c r="U50" s="173">
        <f>IF(Spreadsheet!U256=0,"",Spreadsheet!U256)</f>
      </c>
      <c r="V50" s="173">
        <f>IF(Spreadsheet!V256=0,"",Spreadsheet!V256)</f>
      </c>
      <c r="W50" s="173">
        <f>IF(Spreadsheet!W256=0,"",Spreadsheet!W256)</f>
      </c>
      <c r="X50" s="173">
        <f>IF(Spreadsheet!X256=0,"",Spreadsheet!X256)</f>
      </c>
      <c r="Y50" s="173">
        <f>IF(Spreadsheet!Y256=0,"",Spreadsheet!Y256)</f>
      </c>
      <c r="Z50" s="173">
        <f>IF(Spreadsheet!Z256=0,"",Spreadsheet!Z256)</f>
      </c>
      <c r="AA50" s="173">
        <f>IF(Spreadsheet!AA256=0,"",Spreadsheet!AA256)</f>
      </c>
      <c r="AB50" s="173">
        <f>IF(Spreadsheet!AB256=0,"",Spreadsheet!AB256)</f>
      </c>
      <c r="AC50" s="173">
        <f>IF(Spreadsheet!AC256=0,"",Spreadsheet!AC256)</f>
      </c>
      <c r="AD50" s="173">
        <f>IF(Spreadsheet!AD256=0,"",Spreadsheet!AD256)</f>
      </c>
      <c r="AE50" s="173">
        <f>IF(Spreadsheet!AE256=0,"",Spreadsheet!AE256)</f>
      </c>
      <c r="AF50" s="173">
        <f>IF(Spreadsheet!AF256=0,"",Spreadsheet!AF256)</f>
      </c>
      <c r="AG50" s="173">
        <f>IF(Spreadsheet!AG256=0,"",Spreadsheet!AG256)</f>
      </c>
      <c r="AH50" s="173">
        <f>IF(Spreadsheet!AH256=0,"",Spreadsheet!AH256)</f>
      </c>
      <c r="AI50" s="173">
        <f>IF(Spreadsheet!AI256=0,"",Spreadsheet!AI256)</f>
      </c>
      <c r="AJ50" s="173">
        <f>IF(Spreadsheet!AJ256=0,"",Spreadsheet!AJ256)</f>
      </c>
      <c r="AK50" s="173">
        <f>IF(Spreadsheet!AK256=0,"",Spreadsheet!AK256)</f>
      </c>
      <c r="AL50" s="173">
        <f>IF(Spreadsheet!AL256=0,"",Spreadsheet!AL256)</f>
      </c>
      <c r="AM50" s="173">
        <f>IF(Spreadsheet!AM256=0,"",Spreadsheet!AM256)</f>
      </c>
      <c r="AN50" s="173">
        <f>IF(Spreadsheet!AN256=0,"",Spreadsheet!AN256)</f>
      </c>
      <c r="AO50" s="173">
        <f>IF(Spreadsheet!AO256=0,"",Spreadsheet!AO256)</f>
      </c>
      <c r="AP50" s="173">
        <f>IF(Spreadsheet!AP256=0,"",Spreadsheet!AP256)</f>
      </c>
      <c r="AQ50" s="173">
        <f>IF(Spreadsheet!AQ256=0,"",Spreadsheet!AQ256)</f>
      </c>
      <c r="AR50" s="173">
        <f>IF(Spreadsheet!AR256=0,"",Spreadsheet!AR256)</f>
      </c>
      <c r="AS50" s="173">
        <f>IF(Spreadsheet!AS256=0,"",Spreadsheet!AS256)</f>
      </c>
      <c r="AT50" s="173">
        <f>IF(Spreadsheet!AT256=0,"",Spreadsheet!AT256)</f>
      </c>
      <c r="AU50" s="173">
        <f>IF(Spreadsheet!AU256=0,"",Spreadsheet!AU256)</f>
      </c>
      <c r="AV50" s="173">
        <f>IF(Spreadsheet!AV256=0,"",Spreadsheet!AV256)</f>
      </c>
      <c r="AW50" s="173">
        <f>IF(Spreadsheet!AW256=0,"",Spreadsheet!AW256)</f>
      </c>
      <c r="AX50" s="173">
        <f>IF(Spreadsheet!AX256=0,"",Spreadsheet!AX256)</f>
      </c>
      <c r="AY50" s="173">
        <f>IF(Spreadsheet!AY256=0,"",Spreadsheet!AY256)</f>
      </c>
      <c r="AZ50" s="173">
        <f>IF(Spreadsheet!AZ256=0,"",Spreadsheet!AZ256)</f>
      </c>
      <c r="BA50" s="173">
        <f>IF(Spreadsheet!BA256=0,"",Spreadsheet!BA256)</f>
      </c>
      <c r="BB50" s="173">
        <f>IF(Spreadsheet!BB256=0,"",Spreadsheet!BB256)</f>
      </c>
      <c r="BC50" s="173">
        <f>IF(Spreadsheet!BC256=0,"",Spreadsheet!BC256)</f>
      </c>
      <c r="BD50" s="173">
        <f>IF(Spreadsheet!BD256=0,"",Spreadsheet!BD256)</f>
      </c>
      <c r="BE50" s="173">
        <f>IF(Spreadsheet!BE256=0,"",Spreadsheet!BE256)</f>
      </c>
      <c r="BF50" s="173">
        <f>IF(Spreadsheet!BF256=0,"",Spreadsheet!BF256)</f>
      </c>
      <c r="BG50" s="173">
        <f>IF(Spreadsheet!BG256=0,"",Spreadsheet!BG256)</f>
      </c>
      <c r="BH50" s="173">
        <f>IF(Spreadsheet!BH256=0,"",Spreadsheet!BH256)</f>
      </c>
      <c r="BI50" s="173">
        <f>IF(Spreadsheet!BI256=0,"",Spreadsheet!BI256)</f>
      </c>
      <c r="BJ50" s="173">
        <f>IF(Spreadsheet!BJ256=0,"",Spreadsheet!BJ256)</f>
      </c>
      <c r="BK50" s="173">
        <f>IF(Spreadsheet!BK256=0,"",Spreadsheet!BK256)</f>
      </c>
      <c r="BL50" s="173">
        <f>IF(Spreadsheet!BL256=0,"",Spreadsheet!BL256)</f>
      </c>
      <c r="BM50" s="173">
        <f>IF(Spreadsheet!BM256=0,"",Spreadsheet!BM256)</f>
      </c>
      <c r="BN50" s="173">
        <f>IF(Spreadsheet!BN256=0,"",Spreadsheet!BN256)</f>
      </c>
      <c r="BO50" s="173">
        <f>IF(Spreadsheet!BO256=0,"",Spreadsheet!BO256)</f>
      </c>
      <c r="BP50" s="173">
        <f>IF(Spreadsheet!BP256=0,"",Spreadsheet!BP256)</f>
      </c>
      <c r="BQ50" s="173">
        <f>IF(Spreadsheet!BQ256=0,"",Spreadsheet!BQ256)</f>
      </c>
      <c r="BR50" s="173">
        <f>IF(Spreadsheet!BR256=0,"",Spreadsheet!BR256)</f>
      </c>
      <c r="BS50" s="173">
        <f>IF(Spreadsheet!BS256=0,"",Spreadsheet!BS256)</f>
      </c>
      <c r="BT50" s="173">
        <f>IF(Spreadsheet!BT256=0,"",Spreadsheet!BT256)</f>
      </c>
      <c r="BU50" s="173">
        <f>IF(Spreadsheet!BU256=0,"",Spreadsheet!BU256)</f>
      </c>
      <c r="BV50" s="173">
        <f>IF(Spreadsheet!BV256=0,"",Spreadsheet!BV256)</f>
      </c>
      <c r="BW50" s="173">
        <f>IF(Spreadsheet!BW256=0,"",Spreadsheet!BW256)</f>
      </c>
      <c r="BX50" s="173">
        <f>IF(Spreadsheet!BX256=0,"",Spreadsheet!BX256)</f>
      </c>
      <c r="BY50" s="173">
        <f>IF(Spreadsheet!BY256=0,"",Spreadsheet!BY256)</f>
      </c>
      <c r="BZ50" s="173">
        <f>IF(Spreadsheet!BZ256=0,"",Spreadsheet!BZ256)</f>
      </c>
      <c r="CA50" s="173">
        <f>IF(Spreadsheet!CA256=0,"",Spreadsheet!CA256)</f>
      </c>
      <c r="CB50" s="173">
        <f>IF(Spreadsheet!CB256=0,"",Spreadsheet!CB256)</f>
      </c>
      <c r="CC50" s="173">
        <f>IF(Spreadsheet!CC256=0,"",Spreadsheet!CC256)</f>
      </c>
      <c r="CD50" s="173">
        <f>IF(Spreadsheet!CD256=0,"",Spreadsheet!CD256)</f>
      </c>
      <c r="CE50" s="173">
        <f>IF(Spreadsheet!CE256=0,"",Spreadsheet!CE256)</f>
      </c>
      <c r="CF50" s="173">
        <f>IF(Spreadsheet!CF256=0,"",Spreadsheet!CF256)</f>
      </c>
      <c r="CG50" s="173">
        <f>IF(Spreadsheet!CG256=0,"",Spreadsheet!CG256)</f>
      </c>
      <c r="CH50" s="173">
        <f>IF(Spreadsheet!CH256=0,"",Spreadsheet!CH256)</f>
      </c>
      <c r="CI50" s="173">
        <f>IF(Spreadsheet!CI256=0,"",Spreadsheet!CI256)</f>
      </c>
      <c r="CJ50" s="173">
        <f>IF(Spreadsheet!CJ256=0,"",Spreadsheet!CJ256)</f>
      </c>
      <c r="CK50" s="173">
        <f>IF(Spreadsheet!CK256=0,"",Spreadsheet!CK256)</f>
      </c>
      <c r="CL50" s="173">
        <f>IF(Spreadsheet!CL256=0,"",Spreadsheet!CL256)</f>
      </c>
      <c r="CM50" s="173">
        <f>IF(Spreadsheet!CM256=0,"",Spreadsheet!CM256)</f>
      </c>
      <c r="CN50" s="173">
        <f>IF(Spreadsheet!CN256=0,"",Spreadsheet!CN256)</f>
      </c>
      <c r="CO50" s="173">
        <f>IF(Spreadsheet!CO256=0,"",Spreadsheet!CO256)</f>
      </c>
      <c r="CU50" s="131"/>
    </row>
    <row r="51" spans="1:99" s="2" customFormat="1" ht="14.25">
      <c r="A51" s="411"/>
      <c r="B51" s="174" t="s">
        <v>182</v>
      </c>
      <c r="C51" s="175">
        <f>IF(Spreadsheet!J257=0,"",Spreadsheet!J257)</f>
      </c>
      <c r="D51" s="175">
        <f>IF(Spreadsheet!B257=0,"",Spreadsheet!B257)</f>
      </c>
      <c r="E51" s="175">
        <f>IF(Spreadsheet!C257=0,"",Spreadsheet!C257)</f>
      </c>
      <c r="F51" s="175">
        <f>IF(Spreadsheet!D257=0,"",Spreadsheet!D257)</f>
      </c>
      <c r="G51" s="175">
        <f>IF(Spreadsheet!E257=0,"",Spreadsheet!E257)</f>
      </c>
      <c r="H51" s="175">
        <f>IF(Spreadsheet!F257=0,"",Spreadsheet!F257)</f>
      </c>
      <c r="I51" s="175">
        <f>IF(Spreadsheet!G257=0,"",Spreadsheet!G257)</f>
      </c>
      <c r="J51" s="176">
        <f>IF(Spreadsheet!H257=0,"",Spreadsheet!H257)</f>
      </c>
      <c r="K51" s="176">
        <f>IF(Spreadsheet!I257=0,"",Spreadsheet!I257)</f>
      </c>
      <c r="L51" s="176">
        <f>IF(Spreadsheet!K257=0,"",Spreadsheet!K257)</f>
      </c>
      <c r="M51" s="176">
        <f>IF(Spreadsheet!L257=0,"",Spreadsheet!L257)</f>
      </c>
      <c r="N51" s="176">
        <f>IF(Spreadsheet!M257=0,"",Spreadsheet!M257)</f>
      </c>
      <c r="O51" s="176">
        <f>IF(Spreadsheet!N257=0,"",Spreadsheet!N257)</f>
      </c>
      <c r="P51" s="176">
        <f>IF(Spreadsheet!O257=0,"",Spreadsheet!O257)</f>
      </c>
      <c r="Q51" s="176">
        <f>IF(Spreadsheet!P257=0,"",Spreadsheet!P257)</f>
      </c>
      <c r="R51" s="176">
        <f>IF(Spreadsheet!Q257=0,"",Spreadsheet!Q257)</f>
      </c>
      <c r="S51" s="176">
        <f>IF(Spreadsheet!S257=0,"",Spreadsheet!S257)</f>
      </c>
      <c r="T51" s="176">
        <f>IF(Spreadsheet!T257=0,"",Spreadsheet!T257)</f>
      </c>
      <c r="U51" s="176">
        <f>IF(Spreadsheet!U257=0,"",Spreadsheet!U257)</f>
      </c>
      <c r="V51" s="176">
        <f>IF(Spreadsheet!V257=0,"",Spreadsheet!V257)</f>
      </c>
      <c r="W51" s="176">
        <f>IF(Spreadsheet!W257=0,"",Spreadsheet!W257)</f>
      </c>
      <c r="X51" s="176">
        <f>IF(Spreadsheet!X257=0,"",Spreadsheet!X257)</f>
      </c>
      <c r="Y51" s="176">
        <f>IF(Spreadsheet!Y257=0,"",Spreadsheet!Y257)</f>
      </c>
      <c r="Z51" s="176">
        <f>IF(Spreadsheet!Z257=0,"",Spreadsheet!Z257)</f>
      </c>
      <c r="AA51" s="176">
        <f>IF(Spreadsheet!AA257=0,"",Spreadsheet!AA257)</f>
      </c>
      <c r="AB51" s="176">
        <f>IF(Spreadsheet!AB257=0,"",Spreadsheet!AB257)</f>
      </c>
      <c r="AC51" s="176">
        <f>IF(Spreadsheet!AC257=0,"",Spreadsheet!AC257)</f>
      </c>
      <c r="AD51" s="176">
        <f>IF(Spreadsheet!AD257=0,"",Spreadsheet!AD257)</f>
      </c>
      <c r="AE51" s="176">
        <f>IF(Spreadsheet!AE257=0,"",Spreadsheet!AE257)</f>
      </c>
      <c r="AF51" s="176">
        <f>IF(Spreadsheet!AF257=0,"",Spreadsheet!AF257)</f>
      </c>
      <c r="AG51" s="176">
        <f>IF(Spreadsheet!AG257=0,"",Spreadsheet!AG257)</f>
      </c>
      <c r="AH51" s="176">
        <f>IF(Spreadsheet!AH257=0,"",Spreadsheet!AH257)</f>
      </c>
      <c r="AI51" s="176">
        <f>IF(Spreadsheet!AI257=0,"",Spreadsheet!AI257)</f>
      </c>
      <c r="AJ51" s="176">
        <f>IF(Spreadsheet!AJ257=0,"",Spreadsheet!AJ257)</f>
      </c>
      <c r="AK51" s="176">
        <f>IF(Spreadsheet!AK257=0,"",Spreadsheet!AK257)</f>
      </c>
      <c r="AL51" s="176">
        <f>IF(Spreadsheet!AL257=0,"",Spreadsheet!AL257)</f>
      </c>
      <c r="AM51" s="176">
        <f>IF(Spreadsheet!AM257=0,"",Spreadsheet!AM257)</f>
      </c>
      <c r="AN51" s="176">
        <f>IF(Spreadsheet!AN257=0,"",Spreadsheet!AN257)</f>
      </c>
      <c r="AO51" s="176">
        <f>IF(Spreadsheet!AO257=0,"",Spreadsheet!AO257)</f>
      </c>
      <c r="AP51" s="176">
        <f>IF(Spreadsheet!AP257=0,"",Spreadsheet!AP257)</f>
      </c>
      <c r="AQ51" s="176">
        <f>IF(Spreadsheet!AQ257=0,"",Spreadsheet!AQ257)</f>
      </c>
      <c r="AR51" s="176">
        <f>IF(Spreadsheet!AR257=0,"",Spreadsheet!AR257)</f>
      </c>
      <c r="AS51" s="176">
        <f>IF(Spreadsheet!AS257=0,"",Spreadsheet!AS257)</f>
      </c>
      <c r="AT51" s="176">
        <f>IF(Spreadsheet!AT257=0,"",Spreadsheet!AT257)</f>
      </c>
      <c r="AU51" s="176">
        <f>IF(Spreadsheet!AU257=0,"",Spreadsheet!AU257)</f>
      </c>
      <c r="AV51" s="176">
        <f>IF(Spreadsheet!AV257=0,"",Spreadsheet!AV257)</f>
      </c>
      <c r="AW51" s="176">
        <f>IF(Spreadsheet!AW257=0,"",Spreadsheet!AW257)</f>
      </c>
      <c r="AX51" s="176">
        <f>IF(Spreadsheet!AX257=0,"",Spreadsheet!AX257)</f>
      </c>
      <c r="AY51" s="176">
        <f>IF(Spreadsheet!AY257=0,"",Spreadsheet!AY257)</f>
      </c>
      <c r="AZ51" s="176">
        <f>IF(Spreadsheet!AZ257=0,"",Spreadsheet!AZ257)</f>
      </c>
      <c r="BA51" s="176">
        <f>IF(Spreadsheet!BA257=0,"",Spreadsheet!BA257)</f>
      </c>
      <c r="BB51" s="176">
        <f>IF(Spreadsheet!BB257=0,"",Spreadsheet!BB257)</f>
      </c>
      <c r="BC51" s="176">
        <f>IF(Spreadsheet!BC257=0,"",Spreadsheet!BC257)</f>
      </c>
      <c r="BD51" s="176">
        <f>IF(Spreadsheet!BD257=0,"",Spreadsheet!BD257)</f>
      </c>
      <c r="BE51" s="176">
        <f>IF(Spreadsheet!BE257=0,"",Spreadsheet!BE257)</f>
      </c>
      <c r="BF51" s="176">
        <f>IF(Spreadsheet!BF257=0,"",Spreadsheet!BF257)</f>
      </c>
      <c r="BG51" s="176">
        <f>IF(Spreadsheet!BG257=0,"",Spreadsheet!BG257)</f>
      </c>
      <c r="BH51" s="176">
        <f>IF(Spreadsheet!BH257=0,"",Spreadsheet!BH257)</f>
      </c>
      <c r="BI51" s="176">
        <f>IF(Spreadsheet!BI257=0,"",Spreadsheet!BI257)</f>
      </c>
      <c r="BJ51" s="176">
        <f>IF(Spreadsheet!BJ257=0,"",Spreadsheet!BJ257)</f>
      </c>
      <c r="BK51" s="176">
        <f>IF(Spreadsheet!BK257=0,"",Spreadsheet!BK257)</f>
      </c>
      <c r="BL51" s="176">
        <f>IF(Spreadsheet!BL257=0,"",Spreadsheet!BL257)</f>
      </c>
      <c r="BM51" s="176">
        <f>IF(Spreadsheet!BM257=0,"",Spreadsheet!BM257)</f>
      </c>
      <c r="BN51" s="176">
        <f>IF(Spreadsheet!BN257=0,"",Spreadsheet!BN257)</f>
      </c>
      <c r="BO51" s="176">
        <f>IF(Spreadsheet!BO257=0,"",Spreadsheet!BO257)</f>
      </c>
      <c r="BP51" s="176">
        <f>IF(Spreadsheet!BP257=0,"",Spreadsheet!BP257)</f>
      </c>
      <c r="BQ51" s="176">
        <f>IF(Spreadsheet!BQ257=0,"",Spreadsheet!BQ257)</f>
      </c>
      <c r="BR51" s="176">
        <f>IF(Spreadsheet!BR257=0,"",Spreadsheet!BR257)</f>
      </c>
      <c r="BS51" s="176">
        <f>IF(Spreadsheet!BS257=0,"",Spreadsheet!BS257)</f>
      </c>
      <c r="BT51" s="176">
        <f>IF(Spreadsheet!BT257=0,"",Spreadsheet!BT257)</f>
      </c>
      <c r="BU51" s="176">
        <f>IF(Spreadsheet!BU257=0,"",Spreadsheet!BU257)</f>
      </c>
      <c r="BV51" s="176">
        <f>IF(Spreadsheet!BV257=0,"",Spreadsheet!BV257)</f>
      </c>
      <c r="BW51" s="176">
        <f>IF(Spreadsheet!BW257=0,"",Spreadsheet!BW257)</f>
      </c>
      <c r="BX51" s="176">
        <f>IF(Spreadsheet!BX257=0,"",Spreadsheet!BX257)</f>
      </c>
      <c r="BY51" s="176">
        <f>IF(Spreadsheet!BY257=0,"",Spreadsheet!BY257)</f>
      </c>
      <c r="BZ51" s="176">
        <f>IF(Spreadsheet!BZ257=0,"",Spreadsheet!BZ257)</f>
      </c>
      <c r="CA51" s="176">
        <f>IF(Spreadsheet!CA257=0,"",Spreadsheet!CA257)</f>
      </c>
      <c r="CB51" s="176">
        <f>IF(Spreadsheet!CB257=0,"",Spreadsheet!CB257)</f>
      </c>
      <c r="CC51" s="176">
        <f>IF(Spreadsheet!CC257=0,"",Spreadsheet!CC257)</f>
      </c>
      <c r="CD51" s="176">
        <f>IF(Spreadsheet!CD257=0,"",Spreadsheet!CD257)</f>
      </c>
      <c r="CE51" s="176">
        <f>IF(Spreadsheet!CE257=0,"",Spreadsheet!CE257)</f>
      </c>
      <c r="CF51" s="176">
        <f>IF(Spreadsheet!CF257=0,"",Spreadsheet!CF257)</f>
      </c>
      <c r="CG51" s="176">
        <f>IF(Spreadsheet!CG257=0,"",Spreadsheet!CG257)</f>
      </c>
      <c r="CH51" s="176">
        <f>IF(Spreadsheet!CH257=0,"",Spreadsheet!CH257)</f>
      </c>
      <c r="CI51" s="176">
        <f>IF(Spreadsheet!CI257=0,"",Spreadsheet!CI257)</f>
      </c>
      <c r="CJ51" s="176">
        <f>IF(Spreadsheet!CJ257=0,"",Spreadsheet!CJ257)</f>
      </c>
      <c r="CK51" s="176">
        <f>IF(Spreadsheet!CK257=0,"",Spreadsheet!CK257)</f>
      </c>
      <c r="CL51" s="176">
        <f>IF(Spreadsheet!CL257=0,"",Spreadsheet!CL257)</f>
      </c>
      <c r="CM51" s="176">
        <f>IF(Spreadsheet!CM257=0,"",Spreadsheet!CM257)</f>
      </c>
      <c r="CN51" s="176">
        <f>IF(Spreadsheet!CN257=0,"",Spreadsheet!CN257)</f>
      </c>
      <c r="CO51" s="176">
        <f>IF(Spreadsheet!CO257=0,"",Spreadsheet!CO257)</f>
      </c>
      <c r="CU51" s="127"/>
    </row>
    <row r="52" spans="1:99" s="128" customFormat="1" ht="14.25">
      <c r="A52" s="411"/>
      <c r="B52" s="172" t="s">
        <v>183</v>
      </c>
      <c r="C52" s="177">
        <f>IF(Spreadsheet!J258=0,"",Spreadsheet!J258)</f>
      </c>
      <c r="D52" s="177">
        <f>IF(Spreadsheet!B258=0,"",Spreadsheet!B258)</f>
      </c>
      <c r="E52" s="177">
        <f>IF(Spreadsheet!C258=0,"",Spreadsheet!C258)</f>
      </c>
      <c r="F52" s="177">
        <f>IF(Spreadsheet!D258=0,"",Spreadsheet!D258)</f>
      </c>
      <c r="G52" s="177">
        <f>IF(Spreadsheet!E258=0,"",Spreadsheet!E258)</f>
      </c>
      <c r="H52" s="177">
        <f>IF(Spreadsheet!F258=0,"",Spreadsheet!F258)</f>
      </c>
      <c r="I52" s="177">
        <f>IF(Spreadsheet!G258=0,"",Spreadsheet!G258)</f>
      </c>
      <c r="J52" s="173">
        <f>IF(Spreadsheet!H258=0,"",Spreadsheet!H258)</f>
      </c>
      <c r="K52" s="173">
        <f>IF(Spreadsheet!I258=0,"",Spreadsheet!I258)</f>
      </c>
      <c r="L52" s="173">
        <f>IF(Spreadsheet!K258=0,"",Spreadsheet!K258)</f>
      </c>
      <c r="M52" s="173">
        <f>IF(Spreadsheet!L258=0,"",Spreadsheet!L258)</f>
      </c>
      <c r="N52" s="173">
        <f>IF(Spreadsheet!M258=0,"",Spreadsheet!M258)</f>
      </c>
      <c r="O52" s="173">
        <f>IF(Spreadsheet!N258=0,"",Spreadsheet!N258)</f>
      </c>
      <c r="P52" s="173">
        <f>IF(Spreadsheet!O258=0,"",Spreadsheet!O258)</f>
      </c>
      <c r="Q52" s="173">
        <f>IF(Spreadsheet!P258=0,"",Spreadsheet!P258)</f>
      </c>
      <c r="R52" s="173">
        <f>IF(Spreadsheet!Q258=0,"",Spreadsheet!Q258)</f>
      </c>
      <c r="S52" s="173">
        <f>IF(Spreadsheet!S258=0,"",Spreadsheet!S258)</f>
      </c>
      <c r="T52" s="173">
        <f>IF(Spreadsheet!T258=0,"",Spreadsheet!T258)</f>
      </c>
      <c r="U52" s="173">
        <f>IF(Spreadsheet!U258=0,"",Spreadsheet!U258)</f>
      </c>
      <c r="V52" s="173">
        <f>IF(Spreadsheet!V258=0,"",Spreadsheet!V258)</f>
      </c>
      <c r="W52" s="173">
        <f>IF(Spreadsheet!W258=0,"",Spreadsheet!W258)</f>
      </c>
      <c r="X52" s="173">
        <f>IF(Spreadsheet!X258=0,"",Spreadsheet!X258)</f>
      </c>
      <c r="Y52" s="173">
        <f>IF(Spreadsheet!Y258=0,"",Spreadsheet!Y258)</f>
      </c>
      <c r="Z52" s="173">
        <f>IF(Spreadsheet!Z258=0,"",Spreadsheet!Z258)</f>
      </c>
      <c r="AA52" s="173">
        <f>IF(Spreadsheet!AA258=0,"",Spreadsheet!AA258)</f>
      </c>
      <c r="AB52" s="173">
        <f>IF(Spreadsheet!AB258=0,"",Spreadsheet!AB258)</f>
      </c>
      <c r="AC52" s="173">
        <f>IF(Spreadsheet!AC258=0,"",Spreadsheet!AC258)</f>
      </c>
      <c r="AD52" s="173">
        <f>IF(Spreadsheet!AD258=0,"",Spreadsheet!AD258)</f>
      </c>
      <c r="AE52" s="173">
        <f>IF(Spreadsheet!AE258=0,"",Spreadsheet!AE258)</f>
      </c>
      <c r="AF52" s="173">
        <f>IF(Spreadsheet!AF258=0,"",Spreadsheet!AF258)</f>
      </c>
      <c r="AG52" s="173">
        <f>IF(Spreadsheet!AG258=0,"",Spreadsheet!AG258)</f>
      </c>
      <c r="AH52" s="173">
        <f>IF(Spreadsheet!AH258=0,"",Spreadsheet!AH258)</f>
      </c>
      <c r="AI52" s="173">
        <f>IF(Spreadsheet!AI258=0,"",Spreadsheet!AI258)</f>
      </c>
      <c r="AJ52" s="173">
        <f>IF(Spreadsheet!AJ258=0,"",Spreadsheet!AJ258)</f>
      </c>
      <c r="AK52" s="173">
        <f>IF(Spreadsheet!AK258=0,"",Spreadsheet!AK258)</f>
      </c>
      <c r="AL52" s="173">
        <f>IF(Spreadsheet!AL258=0,"",Spreadsheet!AL258)</f>
      </c>
      <c r="AM52" s="173">
        <f>IF(Spreadsheet!AM258=0,"",Spreadsheet!AM258)</f>
      </c>
      <c r="AN52" s="173">
        <f>IF(Spreadsheet!AN258=0,"",Spreadsheet!AN258)</f>
      </c>
      <c r="AO52" s="173">
        <f>IF(Spreadsheet!AO258=0,"",Spreadsheet!AO258)</f>
      </c>
      <c r="AP52" s="173">
        <f>IF(Spreadsheet!AP258=0,"",Spreadsheet!AP258)</f>
      </c>
      <c r="AQ52" s="173">
        <f>IF(Spreadsheet!AQ258=0,"",Spreadsheet!AQ258)</f>
      </c>
      <c r="AR52" s="173">
        <f>IF(Spreadsheet!AR258=0,"",Spreadsheet!AR258)</f>
      </c>
      <c r="AS52" s="173">
        <f>IF(Spreadsheet!AS258=0,"",Spreadsheet!AS258)</f>
      </c>
      <c r="AT52" s="173">
        <f>IF(Spreadsheet!AT258=0,"",Spreadsheet!AT258)</f>
      </c>
      <c r="AU52" s="173">
        <f>IF(Spreadsheet!AU258=0,"",Spreadsheet!AU258)</f>
      </c>
      <c r="AV52" s="173">
        <f>IF(Spreadsheet!AV258=0,"",Spreadsheet!AV258)</f>
      </c>
      <c r="AW52" s="173">
        <f>IF(Spreadsheet!AW258=0,"",Spreadsheet!AW258)</f>
      </c>
      <c r="AX52" s="173">
        <f>IF(Spreadsheet!AX258=0,"",Spreadsheet!AX258)</f>
      </c>
      <c r="AY52" s="173">
        <f>IF(Spreadsheet!AY258=0,"",Spreadsheet!AY258)</f>
      </c>
      <c r="AZ52" s="173">
        <f>IF(Spreadsheet!AZ258=0,"",Spreadsheet!AZ258)</f>
      </c>
      <c r="BA52" s="173">
        <f>IF(Spreadsheet!BA258=0,"",Spreadsheet!BA258)</f>
      </c>
      <c r="BB52" s="173">
        <f>IF(Spreadsheet!BB258=0,"",Spreadsheet!BB258)</f>
      </c>
      <c r="BC52" s="173">
        <f>IF(Spreadsheet!BC258=0,"",Spreadsheet!BC258)</f>
      </c>
      <c r="BD52" s="173">
        <f>IF(Spreadsheet!BD258=0,"",Spreadsheet!BD258)</f>
      </c>
      <c r="BE52" s="173">
        <f>IF(Spreadsheet!BE258=0,"",Spreadsheet!BE258)</f>
      </c>
      <c r="BF52" s="173">
        <f>IF(Spreadsheet!BF258=0,"",Spreadsheet!BF258)</f>
      </c>
      <c r="BG52" s="173">
        <f>IF(Spreadsheet!BG258=0,"",Spreadsheet!BG258)</f>
      </c>
      <c r="BH52" s="173">
        <f>IF(Spreadsheet!BH258=0,"",Spreadsheet!BH258)</f>
      </c>
      <c r="BI52" s="173">
        <f>IF(Spreadsheet!BI258=0,"",Spreadsheet!BI258)</f>
      </c>
      <c r="BJ52" s="173">
        <f>IF(Spreadsheet!BJ258=0,"",Spreadsheet!BJ258)</f>
      </c>
      <c r="BK52" s="173">
        <f>IF(Spreadsheet!BK258=0,"",Spreadsheet!BK258)</f>
      </c>
      <c r="BL52" s="173">
        <f>IF(Spreadsheet!BL258=0,"",Spreadsheet!BL258)</f>
      </c>
      <c r="BM52" s="173">
        <f>IF(Spreadsheet!BM258=0,"",Spreadsheet!BM258)</f>
      </c>
      <c r="BN52" s="173">
        <f>IF(Spreadsheet!BN258=0,"",Spreadsheet!BN258)</f>
      </c>
      <c r="BO52" s="173">
        <f>IF(Spreadsheet!BO258=0,"",Spreadsheet!BO258)</f>
      </c>
      <c r="BP52" s="173">
        <f>IF(Spreadsheet!BP258=0,"",Spreadsheet!BP258)</f>
      </c>
      <c r="BQ52" s="173">
        <f>IF(Spreadsheet!BQ258=0,"",Spreadsheet!BQ258)</f>
      </c>
      <c r="BR52" s="173">
        <f>IF(Spreadsheet!BR258=0,"",Spreadsheet!BR258)</f>
      </c>
      <c r="BS52" s="173">
        <f>IF(Spreadsheet!BS258=0,"",Spreadsheet!BS258)</f>
      </c>
      <c r="BT52" s="173">
        <f>IF(Spreadsheet!BT258=0,"",Spreadsheet!BT258)</f>
      </c>
      <c r="BU52" s="173">
        <f>IF(Spreadsheet!BU258=0,"",Spreadsheet!BU258)</f>
      </c>
      <c r="BV52" s="173">
        <f>IF(Spreadsheet!BV258=0,"",Spreadsheet!BV258)</f>
      </c>
      <c r="BW52" s="173">
        <f>IF(Spreadsheet!BW258=0,"",Spreadsheet!BW258)</f>
      </c>
      <c r="BX52" s="173">
        <f>IF(Spreadsheet!BX258=0,"",Spreadsheet!BX258)</f>
      </c>
      <c r="BY52" s="173">
        <f>IF(Spreadsheet!BY258=0,"",Spreadsheet!BY258)</f>
      </c>
      <c r="BZ52" s="173">
        <f>IF(Spreadsheet!BZ258=0,"",Spreadsheet!BZ258)</f>
      </c>
      <c r="CA52" s="173">
        <f>IF(Spreadsheet!CA258=0,"",Spreadsheet!CA258)</f>
      </c>
      <c r="CB52" s="173">
        <f>IF(Spreadsheet!CB258=0,"",Spreadsheet!CB258)</f>
      </c>
      <c r="CC52" s="173">
        <f>IF(Spreadsheet!CC258=0,"",Spreadsheet!CC258)</f>
      </c>
      <c r="CD52" s="173">
        <f>IF(Spreadsheet!CD258=0,"",Spreadsheet!CD258)</f>
      </c>
      <c r="CE52" s="173">
        <f>IF(Spreadsheet!CE258=0,"",Spreadsheet!CE258)</f>
      </c>
      <c r="CF52" s="173">
        <f>IF(Spreadsheet!CF258=0,"",Spreadsheet!CF258)</f>
      </c>
      <c r="CG52" s="173">
        <f>IF(Spreadsheet!CG258=0,"",Spreadsheet!CG258)</f>
      </c>
      <c r="CH52" s="173">
        <f>IF(Spreadsheet!CH258=0,"",Spreadsheet!CH258)</f>
      </c>
      <c r="CI52" s="173">
        <f>IF(Spreadsheet!CI258=0,"",Spreadsheet!CI258)</f>
      </c>
      <c r="CJ52" s="173">
        <f>IF(Spreadsheet!CJ258=0,"",Spreadsheet!CJ258)</f>
      </c>
      <c r="CK52" s="173">
        <f>IF(Spreadsheet!CK258=0,"",Spreadsheet!CK258)</f>
      </c>
      <c r="CL52" s="173">
        <f>IF(Spreadsheet!CL258=0,"",Spreadsheet!CL258)</f>
      </c>
      <c r="CM52" s="173">
        <f>IF(Spreadsheet!CM258=0,"",Spreadsheet!CM258)</f>
      </c>
      <c r="CN52" s="173">
        <f>IF(Spreadsheet!CN258=0,"",Spreadsheet!CN258)</f>
      </c>
      <c r="CO52" s="173">
        <f>IF(Spreadsheet!CO258=0,"",Spreadsheet!CO258)</f>
      </c>
      <c r="CU52" s="131"/>
    </row>
    <row r="53" spans="1:99" s="2" customFormat="1" ht="14.25">
      <c r="A53" s="411"/>
      <c r="B53" s="174" t="s">
        <v>184</v>
      </c>
      <c r="C53" s="175">
        <f>IF(Spreadsheet!J259=0,"",Spreadsheet!J259)</f>
      </c>
      <c r="D53" s="175">
        <f>IF(Spreadsheet!B259=0,"",Spreadsheet!B259)</f>
      </c>
      <c r="E53" s="175">
        <f>IF(Spreadsheet!C259=0,"",Spreadsheet!C259)</f>
      </c>
      <c r="F53" s="175">
        <f>IF(Spreadsheet!D259=0,"",Spreadsheet!D259)</f>
      </c>
      <c r="G53" s="175">
        <f>IF(Spreadsheet!E259=0,"",Spreadsheet!E259)</f>
      </c>
      <c r="H53" s="175">
        <f>IF(Spreadsheet!F259=0,"",Spreadsheet!F259)</f>
      </c>
      <c r="I53" s="175">
        <f>IF(Spreadsheet!G259=0,"",Spreadsheet!G259)</f>
      </c>
      <c r="J53" s="176">
        <f>IF(Spreadsheet!H259=0,"",Spreadsheet!H259)</f>
      </c>
      <c r="K53" s="176">
        <f>IF(Spreadsheet!I259=0,"",Spreadsheet!I259)</f>
      </c>
      <c r="L53" s="176">
        <f>IF(Spreadsheet!K259=0,"",Spreadsheet!K259)</f>
      </c>
      <c r="M53" s="176">
        <f>IF(Spreadsheet!L259=0,"",Spreadsheet!L259)</f>
      </c>
      <c r="N53" s="176">
        <f>IF(Spreadsheet!M259=0,"",Spreadsheet!M259)</f>
      </c>
      <c r="O53" s="176">
        <f>IF(Spreadsheet!N259=0,"",Spreadsheet!N259)</f>
      </c>
      <c r="P53" s="176">
        <f>IF(Spreadsheet!O259=0,"",Spreadsheet!O259)</f>
      </c>
      <c r="Q53" s="176">
        <f>IF(Spreadsheet!P259=0,"",Spreadsheet!P259)</f>
      </c>
      <c r="R53" s="176">
        <f>IF(Spreadsheet!Q259=0,"",Spreadsheet!Q259)</f>
      </c>
      <c r="S53" s="176">
        <f>IF(Spreadsheet!S259=0,"",Spreadsheet!S259)</f>
      </c>
      <c r="T53" s="176">
        <f>IF(Spreadsheet!T259=0,"",Spreadsheet!T259)</f>
      </c>
      <c r="U53" s="176">
        <f>IF(Spreadsheet!U259=0,"",Spreadsheet!U259)</f>
      </c>
      <c r="V53" s="176">
        <f>IF(Spreadsheet!V259=0,"",Spreadsheet!V259)</f>
      </c>
      <c r="W53" s="176">
        <f>IF(Spreadsheet!W259=0,"",Spreadsheet!W259)</f>
      </c>
      <c r="X53" s="176">
        <f>IF(Spreadsheet!X259=0,"",Spreadsheet!X259)</f>
      </c>
      <c r="Y53" s="176">
        <f>IF(Spreadsheet!Y259=0,"",Spreadsheet!Y259)</f>
      </c>
      <c r="Z53" s="176">
        <f>IF(Spreadsheet!Z259=0,"",Spreadsheet!Z259)</f>
      </c>
      <c r="AA53" s="176">
        <f>IF(Spreadsheet!AA259=0,"",Spreadsheet!AA259)</f>
      </c>
      <c r="AB53" s="176">
        <f>IF(Spreadsheet!AB259=0,"",Spreadsheet!AB259)</f>
      </c>
      <c r="AC53" s="176">
        <f>IF(Spreadsheet!AC259=0,"",Spreadsheet!AC259)</f>
      </c>
      <c r="AD53" s="176">
        <f>IF(Spreadsheet!AD259=0,"",Spreadsheet!AD259)</f>
      </c>
      <c r="AE53" s="176">
        <f>IF(Spreadsheet!AE259=0,"",Spreadsheet!AE259)</f>
      </c>
      <c r="AF53" s="176">
        <f>IF(Spreadsheet!AF259=0,"",Spreadsheet!AF259)</f>
      </c>
      <c r="AG53" s="176">
        <f>IF(Spreadsheet!AG259=0,"",Spreadsheet!AG259)</f>
      </c>
      <c r="AH53" s="176">
        <f>IF(Spreadsheet!AH259=0,"",Spreadsheet!AH259)</f>
      </c>
      <c r="AI53" s="176">
        <f>IF(Spreadsheet!AI259=0,"",Spreadsheet!AI259)</f>
      </c>
      <c r="AJ53" s="176">
        <f>IF(Spreadsheet!AJ259=0,"",Spreadsheet!AJ259)</f>
      </c>
      <c r="AK53" s="176">
        <f>IF(Spreadsheet!AK259=0,"",Spreadsheet!AK259)</f>
      </c>
      <c r="AL53" s="176">
        <f>IF(Spreadsheet!AL259=0,"",Spreadsheet!AL259)</f>
      </c>
      <c r="AM53" s="176">
        <f>IF(Spreadsheet!AM259=0,"",Spreadsheet!AM259)</f>
      </c>
      <c r="AN53" s="176">
        <f>IF(Spreadsheet!AN259=0,"",Spreadsheet!AN259)</f>
      </c>
      <c r="AO53" s="176">
        <f>IF(Spreadsheet!AO259=0,"",Spreadsheet!AO259)</f>
      </c>
      <c r="AP53" s="176">
        <f>IF(Spreadsheet!AP259=0,"",Spreadsheet!AP259)</f>
      </c>
      <c r="AQ53" s="176">
        <f>IF(Spreadsheet!AQ259=0,"",Spreadsheet!AQ259)</f>
      </c>
      <c r="AR53" s="176">
        <f>IF(Spreadsheet!AR259=0,"",Spreadsheet!AR259)</f>
      </c>
      <c r="AS53" s="176">
        <f>IF(Spreadsheet!AS259=0,"",Spreadsheet!AS259)</f>
      </c>
      <c r="AT53" s="176">
        <f>IF(Spreadsheet!AT259=0,"",Spreadsheet!AT259)</f>
      </c>
      <c r="AU53" s="176">
        <f>IF(Spreadsheet!AU259=0,"",Spreadsheet!AU259)</f>
      </c>
      <c r="AV53" s="176">
        <f>IF(Spreadsheet!AV259=0,"",Spreadsheet!AV259)</f>
      </c>
      <c r="AW53" s="176">
        <f>IF(Spreadsheet!AW259=0,"",Spreadsheet!AW259)</f>
      </c>
      <c r="AX53" s="176">
        <f>IF(Spreadsheet!AX259=0,"",Spreadsheet!AX259)</f>
      </c>
      <c r="AY53" s="176">
        <f>IF(Spreadsheet!AY259=0,"",Spreadsheet!AY259)</f>
      </c>
      <c r="AZ53" s="176">
        <f>IF(Spreadsheet!AZ259=0,"",Spreadsheet!AZ259)</f>
      </c>
      <c r="BA53" s="176">
        <f>IF(Spreadsheet!BA259=0,"",Spreadsheet!BA259)</f>
      </c>
      <c r="BB53" s="176">
        <f>IF(Spreadsheet!BB259=0,"",Spreadsheet!BB259)</f>
      </c>
      <c r="BC53" s="176">
        <f>IF(Spreadsheet!BC259=0,"",Spreadsheet!BC259)</f>
      </c>
      <c r="BD53" s="176">
        <f>IF(Spreadsheet!BD259=0,"",Spreadsheet!BD259)</f>
      </c>
      <c r="BE53" s="176">
        <f>IF(Spreadsheet!BE259=0,"",Spreadsheet!BE259)</f>
      </c>
      <c r="BF53" s="176">
        <f>IF(Spreadsheet!BF259=0,"",Spreadsheet!BF259)</f>
      </c>
      <c r="BG53" s="176">
        <f>IF(Spreadsheet!BG259=0,"",Spreadsheet!BG259)</f>
      </c>
      <c r="BH53" s="176">
        <f>IF(Spreadsheet!BH259=0,"",Spreadsheet!BH259)</f>
      </c>
      <c r="BI53" s="176">
        <f>IF(Spreadsheet!BI259=0,"",Spreadsheet!BI259)</f>
      </c>
      <c r="BJ53" s="176">
        <f>IF(Spreadsheet!BJ259=0,"",Spreadsheet!BJ259)</f>
      </c>
      <c r="BK53" s="176">
        <f>IF(Spreadsheet!BK259=0,"",Spreadsheet!BK259)</f>
      </c>
      <c r="BL53" s="176">
        <f>IF(Spreadsheet!BL259=0,"",Spreadsheet!BL259)</f>
      </c>
      <c r="BM53" s="176">
        <f>IF(Spreadsheet!BM259=0,"",Spreadsheet!BM259)</f>
      </c>
      <c r="BN53" s="176">
        <f>IF(Spreadsheet!BN259=0,"",Spreadsheet!BN259)</f>
      </c>
      <c r="BO53" s="176">
        <f>IF(Spreadsheet!BO259=0,"",Spreadsheet!BO259)</f>
      </c>
      <c r="BP53" s="176">
        <f>IF(Spreadsheet!BP259=0,"",Spreadsheet!BP259)</f>
      </c>
      <c r="BQ53" s="176">
        <f>IF(Spreadsheet!BQ259=0,"",Spreadsheet!BQ259)</f>
      </c>
      <c r="BR53" s="176">
        <f>IF(Spreadsheet!BR259=0,"",Spreadsheet!BR259)</f>
      </c>
      <c r="BS53" s="176">
        <f>IF(Spreadsheet!BS259=0,"",Spreadsheet!BS259)</f>
      </c>
      <c r="BT53" s="176">
        <f>IF(Spreadsheet!BT259=0,"",Spreadsheet!BT259)</f>
      </c>
      <c r="BU53" s="176">
        <f>IF(Spreadsheet!BU259=0,"",Spreadsheet!BU259)</f>
      </c>
      <c r="BV53" s="176">
        <f>IF(Spreadsheet!BV259=0,"",Spreadsheet!BV259)</f>
      </c>
      <c r="BW53" s="176">
        <f>IF(Spreadsheet!BW259=0,"",Spreadsheet!BW259)</f>
      </c>
      <c r="BX53" s="176">
        <f>IF(Spreadsheet!BX259=0,"",Spreadsheet!BX259)</f>
      </c>
      <c r="BY53" s="176">
        <f>IF(Spreadsheet!BY259=0,"",Spreadsheet!BY259)</f>
      </c>
      <c r="BZ53" s="176">
        <f>IF(Spreadsheet!BZ259=0,"",Spreadsheet!BZ259)</f>
      </c>
      <c r="CA53" s="176">
        <f>IF(Spreadsheet!CA259=0,"",Spreadsheet!CA259)</f>
      </c>
      <c r="CB53" s="176">
        <f>IF(Spreadsheet!CB259=0,"",Spreadsheet!CB259)</f>
      </c>
      <c r="CC53" s="176">
        <f>IF(Spreadsheet!CC259=0,"",Spreadsheet!CC259)</f>
      </c>
      <c r="CD53" s="176">
        <f>IF(Spreadsheet!CD259=0,"",Spreadsheet!CD259)</f>
      </c>
      <c r="CE53" s="176">
        <f>IF(Spreadsheet!CE259=0,"",Spreadsheet!CE259)</f>
      </c>
      <c r="CF53" s="176">
        <f>IF(Spreadsheet!CF259=0,"",Spreadsheet!CF259)</f>
      </c>
      <c r="CG53" s="176">
        <f>IF(Spreadsheet!CG259=0,"",Spreadsheet!CG259)</f>
      </c>
      <c r="CH53" s="176">
        <f>IF(Spreadsheet!CH259=0,"",Spreadsheet!CH259)</f>
      </c>
      <c r="CI53" s="176">
        <f>IF(Spreadsheet!CI259=0,"",Spreadsheet!CI259)</f>
      </c>
      <c r="CJ53" s="176">
        <f>IF(Spreadsheet!CJ259=0,"",Spreadsheet!CJ259)</f>
      </c>
      <c r="CK53" s="176">
        <f>IF(Spreadsheet!CK259=0,"",Spreadsheet!CK259)</f>
      </c>
      <c r="CL53" s="176">
        <f>IF(Spreadsheet!CL259=0,"",Spreadsheet!CL259)</f>
      </c>
      <c r="CM53" s="176">
        <f>IF(Spreadsheet!CM259=0,"",Spreadsheet!CM259)</f>
      </c>
      <c r="CN53" s="176">
        <f>IF(Spreadsheet!CN259=0,"",Spreadsheet!CN259)</f>
      </c>
      <c r="CO53" s="176">
        <f>IF(Spreadsheet!CO259=0,"",Spreadsheet!CO259)</f>
      </c>
      <c r="CU53" s="127"/>
    </row>
    <row r="54" spans="1:93" s="128" customFormat="1" ht="14.25">
      <c r="A54" s="411"/>
      <c r="B54" s="172" t="s">
        <v>185</v>
      </c>
      <c r="C54" s="177">
        <f>IF(Spreadsheet!J260=0,"",Spreadsheet!J260)</f>
      </c>
      <c r="D54" s="177">
        <f>IF(Spreadsheet!B260=0,"",Spreadsheet!B260)</f>
      </c>
      <c r="E54" s="177">
        <f>IF(Spreadsheet!C260=0,"",Spreadsheet!C260)</f>
      </c>
      <c r="F54" s="177">
        <f>IF(Spreadsheet!D260=0,"",Spreadsheet!D260)</f>
      </c>
      <c r="G54" s="177">
        <f>IF(Spreadsheet!E260=0,"",Spreadsheet!E260)</f>
      </c>
      <c r="H54" s="177">
        <f>IF(Spreadsheet!F260=0,"",Spreadsheet!F260)</f>
      </c>
      <c r="I54" s="177">
        <f>IF(Spreadsheet!G260=0,"",Spreadsheet!G260)</f>
      </c>
      <c r="J54" s="173">
        <f>IF(Spreadsheet!H260=0,"",Spreadsheet!H260)</f>
      </c>
      <c r="K54" s="173">
        <f>IF(Spreadsheet!I260=0,"",Spreadsheet!I260)</f>
      </c>
      <c r="L54" s="173">
        <f>IF(Spreadsheet!K260=0,"",Spreadsheet!K260)</f>
      </c>
      <c r="M54" s="173">
        <f>IF(Spreadsheet!L260=0,"",Spreadsheet!L260)</f>
      </c>
      <c r="N54" s="173">
        <f>IF(Spreadsheet!M260=0,"",Spreadsheet!M260)</f>
      </c>
      <c r="O54" s="173">
        <f>IF(Spreadsheet!N260=0,"",Spreadsheet!N260)</f>
      </c>
      <c r="P54" s="173">
        <f>IF(Spreadsheet!O260=0,"",Spreadsheet!O260)</f>
      </c>
      <c r="Q54" s="173">
        <f>IF(Spreadsheet!P260=0,"",Spreadsheet!P260)</f>
      </c>
      <c r="R54" s="173">
        <f>IF(Spreadsheet!Q260=0,"",Spreadsheet!Q260)</f>
      </c>
      <c r="S54" s="173">
        <f>IF(Spreadsheet!S260=0,"",Spreadsheet!S260)</f>
      </c>
      <c r="T54" s="173">
        <f>IF(Spreadsheet!T260=0,"",Spreadsheet!T260)</f>
      </c>
      <c r="U54" s="173">
        <f>IF(Spreadsheet!U260=0,"",Spreadsheet!U260)</f>
      </c>
      <c r="V54" s="173">
        <f>IF(Spreadsheet!V260=0,"",Spreadsheet!V260)</f>
      </c>
      <c r="W54" s="173">
        <f>IF(Spreadsheet!W260=0,"",Spreadsheet!W260)</f>
      </c>
      <c r="X54" s="173">
        <f>IF(Spreadsheet!X260=0,"",Spreadsheet!X260)</f>
      </c>
      <c r="Y54" s="173">
        <f>IF(Spreadsheet!Y260=0,"",Spreadsheet!Y260)</f>
      </c>
      <c r="Z54" s="173">
        <f>IF(Spreadsheet!Z260=0,"",Spreadsheet!Z260)</f>
      </c>
      <c r="AA54" s="173">
        <f>IF(Spreadsheet!AA260=0,"",Spreadsheet!AA260)</f>
      </c>
      <c r="AB54" s="173">
        <f>IF(Spreadsheet!AB260=0,"",Spreadsheet!AB260)</f>
      </c>
      <c r="AC54" s="173">
        <f>IF(Spreadsheet!AC260=0,"",Spreadsheet!AC260)</f>
      </c>
      <c r="AD54" s="173">
        <f>IF(Spreadsheet!AD260=0,"",Spreadsheet!AD260)</f>
      </c>
      <c r="AE54" s="173">
        <f>IF(Spreadsheet!AE260=0,"",Spreadsheet!AE260)</f>
      </c>
      <c r="AF54" s="173">
        <f>IF(Spreadsheet!AF260=0,"",Spreadsheet!AF260)</f>
      </c>
      <c r="AG54" s="173">
        <f>IF(Spreadsheet!AG260=0,"",Spreadsheet!AG260)</f>
      </c>
      <c r="AH54" s="173">
        <f>IF(Spreadsheet!AH260=0,"",Spreadsheet!AH260)</f>
      </c>
      <c r="AI54" s="173">
        <f>IF(Spreadsheet!AI260=0,"",Spreadsheet!AI260)</f>
      </c>
      <c r="AJ54" s="173">
        <f>IF(Spreadsheet!AJ260=0,"",Spreadsheet!AJ260)</f>
      </c>
      <c r="AK54" s="173">
        <f>IF(Spreadsheet!AK260=0,"",Spreadsheet!AK260)</f>
      </c>
      <c r="AL54" s="173">
        <f>IF(Spreadsheet!AL260=0,"",Spreadsheet!AL260)</f>
      </c>
      <c r="AM54" s="173">
        <f>IF(Spreadsheet!AM260=0,"",Spreadsheet!AM260)</f>
      </c>
      <c r="AN54" s="173">
        <f>IF(Spreadsheet!AN260=0,"",Spreadsheet!AN260)</f>
      </c>
      <c r="AO54" s="173">
        <f>IF(Spreadsheet!AO260=0,"",Spreadsheet!AO260)</f>
      </c>
      <c r="AP54" s="173">
        <f>IF(Spreadsheet!AP260=0,"",Spreadsheet!AP260)</f>
      </c>
      <c r="AQ54" s="173">
        <f>IF(Spreadsheet!AQ260=0,"",Spreadsheet!AQ260)</f>
      </c>
      <c r="AR54" s="173">
        <f>IF(Spreadsheet!AR260=0,"",Spreadsheet!AR260)</f>
      </c>
      <c r="AS54" s="173">
        <f>IF(Spreadsheet!AS260=0,"",Spreadsheet!AS260)</f>
      </c>
      <c r="AT54" s="173">
        <f>IF(Spreadsheet!AT260=0,"",Spreadsheet!AT260)</f>
      </c>
      <c r="AU54" s="173">
        <f>IF(Spreadsheet!AU260=0,"",Spreadsheet!AU260)</f>
      </c>
      <c r="AV54" s="173">
        <f>IF(Spreadsheet!AV260=0,"",Spreadsheet!AV260)</f>
      </c>
      <c r="AW54" s="173">
        <f>IF(Spreadsheet!AW260=0,"",Spreadsheet!AW260)</f>
      </c>
      <c r="AX54" s="173">
        <f>IF(Spreadsheet!AX260=0,"",Spreadsheet!AX260)</f>
      </c>
      <c r="AY54" s="173">
        <f>IF(Spreadsheet!AY260=0,"",Spreadsheet!AY260)</f>
      </c>
      <c r="AZ54" s="173">
        <f>IF(Spreadsheet!AZ260=0,"",Spreadsheet!AZ260)</f>
      </c>
      <c r="BA54" s="173">
        <f>IF(Spreadsheet!BA260=0,"",Spreadsheet!BA260)</f>
      </c>
      <c r="BB54" s="173">
        <f>IF(Spreadsheet!BB260=0,"",Spreadsheet!BB260)</f>
      </c>
      <c r="BC54" s="173">
        <f>IF(Spreadsheet!BC260=0,"",Spreadsheet!BC260)</f>
      </c>
      <c r="BD54" s="173">
        <f>IF(Spreadsheet!BD260=0,"",Spreadsheet!BD260)</f>
      </c>
      <c r="BE54" s="173">
        <f>IF(Spreadsheet!BE260=0,"",Spreadsheet!BE260)</f>
      </c>
      <c r="BF54" s="173">
        <f>IF(Spreadsheet!BF260=0,"",Spreadsheet!BF260)</f>
      </c>
      <c r="BG54" s="173">
        <f>IF(Spreadsheet!BG260=0,"",Spreadsheet!BG260)</f>
      </c>
      <c r="BH54" s="173">
        <f>IF(Spreadsheet!BH260=0,"",Spreadsheet!BH260)</f>
      </c>
      <c r="BI54" s="173">
        <f>IF(Spreadsheet!BI260=0,"",Spreadsheet!BI260)</f>
      </c>
      <c r="BJ54" s="173">
        <f>IF(Spreadsheet!BJ260=0,"",Spreadsheet!BJ260)</f>
      </c>
      <c r="BK54" s="173">
        <f>IF(Spreadsheet!BK260=0,"",Spreadsheet!BK260)</f>
      </c>
      <c r="BL54" s="173">
        <f>IF(Spreadsheet!BL260=0,"",Spreadsheet!BL260)</f>
      </c>
      <c r="BM54" s="173">
        <f>IF(Spreadsheet!BM260=0,"",Spreadsheet!BM260)</f>
      </c>
      <c r="BN54" s="173">
        <f>IF(Spreadsheet!BN260=0,"",Spreadsheet!BN260)</f>
      </c>
      <c r="BO54" s="173">
        <f>IF(Spreadsheet!BO260=0,"",Spreadsheet!BO260)</f>
      </c>
      <c r="BP54" s="173">
        <f>IF(Spreadsheet!BP260=0,"",Spreadsheet!BP260)</f>
      </c>
      <c r="BQ54" s="173">
        <f>IF(Spreadsheet!BQ260=0,"",Spreadsheet!BQ260)</f>
      </c>
      <c r="BR54" s="173">
        <f>IF(Spreadsheet!BR260=0,"",Spreadsheet!BR260)</f>
      </c>
      <c r="BS54" s="173">
        <f>IF(Spreadsheet!BS260=0,"",Spreadsheet!BS260)</f>
      </c>
      <c r="BT54" s="173">
        <f>IF(Spreadsheet!BT260=0,"",Spreadsheet!BT260)</f>
      </c>
      <c r="BU54" s="173">
        <f>IF(Spreadsheet!BU260=0,"",Spreadsheet!BU260)</f>
      </c>
      <c r="BV54" s="173">
        <f>IF(Spreadsheet!BV260=0,"",Spreadsheet!BV260)</f>
      </c>
      <c r="BW54" s="173">
        <f>IF(Spreadsheet!BW260=0,"",Spreadsheet!BW260)</f>
      </c>
      <c r="BX54" s="173">
        <f>IF(Spreadsheet!BX260=0,"",Spreadsheet!BX260)</f>
      </c>
      <c r="BY54" s="173">
        <f>IF(Spreadsheet!BY260=0,"",Spreadsheet!BY260)</f>
      </c>
      <c r="BZ54" s="173">
        <f>IF(Spreadsheet!BZ260=0,"",Spreadsheet!BZ260)</f>
      </c>
      <c r="CA54" s="173">
        <f>IF(Spreadsheet!CA260=0,"",Spreadsheet!CA260)</f>
      </c>
      <c r="CB54" s="173">
        <f>IF(Spreadsheet!CB260=0,"",Spreadsheet!CB260)</f>
      </c>
      <c r="CC54" s="173">
        <f>IF(Spreadsheet!CC260=0,"",Spreadsheet!CC260)</f>
      </c>
      <c r="CD54" s="173">
        <f>IF(Spreadsheet!CD260=0,"",Spreadsheet!CD260)</f>
      </c>
      <c r="CE54" s="173">
        <f>IF(Spreadsheet!CE260=0,"",Spreadsheet!CE260)</f>
      </c>
      <c r="CF54" s="173">
        <f>IF(Spreadsheet!CF260=0,"",Spreadsheet!CF260)</f>
      </c>
      <c r="CG54" s="173">
        <f>IF(Spreadsheet!CG260=0,"",Spreadsheet!CG260)</f>
      </c>
      <c r="CH54" s="173">
        <f>IF(Spreadsheet!CH260=0,"",Spreadsheet!CH260)</f>
      </c>
      <c r="CI54" s="173">
        <f>IF(Spreadsheet!CI260=0,"",Spreadsheet!CI260)</f>
      </c>
      <c r="CJ54" s="173">
        <f>IF(Spreadsheet!CJ260=0,"",Spreadsheet!CJ260)</f>
      </c>
      <c r="CK54" s="173">
        <f>IF(Spreadsheet!CK260=0,"",Spreadsheet!CK260)</f>
      </c>
      <c r="CL54" s="173">
        <f>IF(Spreadsheet!CL260=0,"",Spreadsheet!CL260)</f>
      </c>
      <c r="CM54" s="173">
        <f>IF(Spreadsheet!CM260=0,"",Spreadsheet!CM260)</f>
      </c>
      <c r="CN54" s="173">
        <f>IF(Spreadsheet!CN260=0,"",Spreadsheet!CN260)</f>
      </c>
      <c r="CO54" s="173">
        <f>IF(Spreadsheet!CO260=0,"",Spreadsheet!CO260)</f>
      </c>
    </row>
    <row r="55" spans="1:93" s="2" customFormat="1" ht="14.25">
      <c r="A55" s="411"/>
      <c r="B55" s="174" t="s">
        <v>186</v>
      </c>
      <c r="C55" s="175">
        <f>IF(Spreadsheet!J261=0,"",Spreadsheet!J261)</f>
      </c>
      <c r="D55" s="175">
        <f>IF(Spreadsheet!B261=0,"",Spreadsheet!B261)</f>
      </c>
      <c r="E55" s="175">
        <f>IF(Spreadsheet!C261=0,"",Spreadsheet!C261)</f>
      </c>
      <c r="F55" s="175">
        <f>IF(Spreadsheet!D261=0,"",Spreadsheet!D261)</f>
      </c>
      <c r="G55" s="175">
        <f>IF(Spreadsheet!E261=0,"",Spreadsheet!E261)</f>
      </c>
      <c r="H55" s="175">
        <f>IF(Spreadsheet!F261=0,"",Spreadsheet!F261)</f>
      </c>
      <c r="I55" s="175">
        <f>IF(Spreadsheet!G261=0,"",Spreadsheet!G261)</f>
      </c>
      <c r="J55" s="176">
        <f>IF(Spreadsheet!H261=0,"",Spreadsheet!H261)</f>
      </c>
      <c r="K55" s="176">
        <f>IF(Spreadsheet!I261=0,"",Spreadsheet!I261)</f>
      </c>
      <c r="L55" s="176">
        <f>IF(Spreadsheet!K261=0,"",Spreadsheet!K261)</f>
      </c>
      <c r="M55" s="176">
        <f>IF(Spreadsheet!L261=0,"",Spreadsheet!L261)</f>
      </c>
      <c r="N55" s="176">
        <f>IF(Spreadsheet!M261=0,"",Spreadsheet!M261)</f>
      </c>
      <c r="O55" s="176">
        <f>IF(Spreadsheet!N261=0,"",Spreadsheet!N261)</f>
      </c>
      <c r="P55" s="176">
        <f>IF(Spreadsheet!O261=0,"",Spreadsheet!O261)</f>
      </c>
      <c r="Q55" s="176">
        <f>IF(Spreadsheet!P261=0,"",Spreadsheet!P261)</f>
      </c>
      <c r="R55" s="176">
        <f>IF(Spreadsheet!Q261=0,"",Spreadsheet!Q261)</f>
      </c>
      <c r="S55" s="176">
        <f>IF(Spreadsheet!S261=0,"",Spreadsheet!S261)</f>
      </c>
      <c r="T55" s="176">
        <f>IF(Spreadsheet!T261=0,"",Spreadsheet!T261)</f>
      </c>
      <c r="U55" s="176">
        <f>IF(Spreadsheet!U261=0,"",Spreadsheet!U261)</f>
      </c>
      <c r="V55" s="176">
        <f>IF(Spreadsheet!V261=0,"",Spreadsheet!V261)</f>
      </c>
      <c r="W55" s="176">
        <f>IF(Spreadsheet!W261=0,"",Spreadsheet!W261)</f>
      </c>
      <c r="X55" s="176">
        <f>IF(Spreadsheet!X261=0,"",Spreadsheet!X261)</f>
      </c>
      <c r="Y55" s="176">
        <f>IF(Spreadsheet!Y261=0,"",Spreadsheet!Y261)</f>
      </c>
      <c r="Z55" s="176">
        <f>IF(Spreadsheet!Z261=0,"",Spreadsheet!Z261)</f>
      </c>
      <c r="AA55" s="176">
        <f>IF(Spreadsheet!AA261=0,"",Spreadsheet!AA261)</f>
      </c>
      <c r="AB55" s="176">
        <f>IF(Spreadsheet!AB261=0,"",Spreadsheet!AB261)</f>
      </c>
      <c r="AC55" s="176">
        <f>IF(Spreadsheet!AC261=0,"",Spreadsheet!AC261)</f>
      </c>
      <c r="AD55" s="176">
        <f>IF(Spreadsheet!AD261=0,"",Spreadsheet!AD261)</f>
      </c>
      <c r="AE55" s="176">
        <f>IF(Spreadsheet!AE261=0,"",Spreadsheet!AE261)</f>
      </c>
      <c r="AF55" s="176">
        <f>IF(Spreadsheet!AF261=0,"",Spreadsheet!AF261)</f>
      </c>
      <c r="AG55" s="176">
        <f>IF(Spreadsheet!AG261=0,"",Spreadsheet!AG261)</f>
      </c>
      <c r="AH55" s="176">
        <f>IF(Spreadsheet!AH261=0,"",Spreadsheet!AH261)</f>
      </c>
      <c r="AI55" s="176">
        <f>IF(Spreadsheet!AI261=0,"",Spreadsheet!AI261)</f>
      </c>
      <c r="AJ55" s="176">
        <f>IF(Spreadsheet!AJ261=0,"",Spreadsheet!AJ261)</f>
      </c>
      <c r="AK55" s="176">
        <f>IF(Spreadsheet!AK261=0,"",Spreadsheet!AK261)</f>
      </c>
      <c r="AL55" s="176">
        <f>IF(Spreadsheet!AL261=0,"",Spreadsheet!AL261)</f>
      </c>
      <c r="AM55" s="176">
        <f>IF(Spreadsheet!AM261=0,"",Spreadsheet!AM261)</f>
      </c>
      <c r="AN55" s="176">
        <f>IF(Spreadsheet!AN261=0,"",Spreadsheet!AN261)</f>
      </c>
      <c r="AO55" s="176">
        <f>IF(Spreadsheet!AO261=0,"",Spreadsheet!AO261)</f>
      </c>
      <c r="AP55" s="176">
        <f>IF(Spreadsheet!AP261=0,"",Spreadsheet!AP261)</f>
      </c>
      <c r="AQ55" s="176">
        <f>IF(Spreadsheet!AQ261=0,"",Spreadsheet!AQ261)</f>
      </c>
      <c r="AR55" s="176">
        <f>IF(Spreadsheet!AR261=0,"",Spreadsheet!AR261)</f>
      </c>
      <c r="AS55" s="176">
        <f>IF(Spreadsheet!AS261=0,"",Spreadsheet!AS261)</f>
      </c>
      <c r="AT55" s="176">
        <f>IF(Spreadsheet!AT261=0,"",Spreadsheet!AT261)</f>
      </c>
      <c r="AU55" s="176">
        <f>IF(Spreadsheet!AU261=0,"",Spreadsheet!AU261)</f>
      </c>
      <c r="AV55" s="176">
        <f>IF(Spreadsheet!AV261=0,"",Spreadsheet!AV261)</f>
      </c>
      <c r="AW55" s="176">
        <f>IF(Spreadsheet!AW261=0,"",Spreadsheet!AW261)</f>
      </c>
      <c r="AX55" s="176">
        <f>IF(Spreadsheet!AX261=0,"",Spreadsheet!AX261)</f>
      </c>
      <c r="AY55" s="176">
        <f>IF(Spreadsheet!AY261=0,"",Spreadsheet!AY261)</f>
      </c>
      <c r="AZ55" s="176">
        <f>IF(Spreadsheet!AZ261=0,"",Spreadsheet!AZ261)</f>
      </c>
      <c r="BA55" s="176">
        <f>IF(Spreadsheet!BA261=0,"",Spreadsheet!BA261)</f>
      </c>
      <c r="BB55" s="176">
        <f>IF(Spreadsheet!BB261=0,"",Spreadsheet!BB261)</f>
      </c>
      <c r="BC55" s="176">
        <f>IF(Spreadsheet!BC261=0,"",Spreadsheet!BC261)</f>
      </c>
      <c r="BD55" s="176">
        <f>IF(Spreadsheet!BD261=0,"",Spreadsheet!BD261)</f>
      </c>
      <c r="BE55" s="176">
        <f>IF(Spreadsheet!BE261=0,"",Spreadsheet!BE261)</f>
      </c>
      <c r="BF55" s="176">
        <f>IF(Spreadsheet!BF261=0,"",Spreadsheet!BF261)</f>
      </c>
      <c r="BG55" s="176">
        <f>IF(Spreadsheet!BG261=0,"",Spreadsheet!BG261)</f>
      </c>
      <c r="BH55" s="176">
        <f>IF(Spreadsheet!BH261=0,"",Spreadsheet!BH261)</f>
      </c>
      <c r="BI55" s="176">
        <f>IF(Spreadsheet!BI261=0,"",Spreadsheet!BI261)</f>
      </c>
      <c r="BJ55" s="176">
        <f>IF(Spreadsheet!BJ261=0,"",Spreadsheet!BJ261)</f>
      </c>
      <c r="BK55" s="176">
        <f>IF(Spreadsheet!BK261=0,"",Spreadsheet!BK261)</f>
      </c>
      <c r="BL55" s="176">
        <f>IF(Spreadsheet!BL261=0,"",Spreadsheet!BL261)</f>
      </c>
      <c r="BM55" s="176">
        <f>IF(Spreadsheet!BM261=0,"",Spreadsheet!BM261)</f>
      </c>
      <c r="BN55" s="176">
        <f>IF(Spreadsheet!BN261=0,"",Spreadsheet!BN261)</f>
      </c>
      <c r="BO55" s="176">
        <f>IF(Spreadsheet!BO261=0,"",Spreadsheet!BO261)</f>
      </c>
      <c r="BP55" s="176">
        <f>IF(Spreadsheet!BP261=0,"",Spreadsheet!BP261)</f>
      </c>
      <c r="BQ55" s="176">
        <f>IF(Spreadsheet!BQ261=0,"",Spreadsheet!BQ261)</f>
      </c>
      <c r="BR55" s="176">
        <f>IF(Spreadsheet!BR261=0,"",Spreadsheet!BR261)</f>
      </c>
      <c r="BS55" s="176">
        <f>IF(Spreadsheet!BS261=0,"",Spreadsheet!BS261)</f>
      </c>
      <c r="BT55" s="176">
        <f>IF(Spreadsheet!BT261=0,"",Spreadsheet!BT261)</f>
      </c>
      <c r="BU55" s="176">
        <f>IF(Spreadsheet!BU261=0,"",Spreadsheet!BU261)</f>
      </c>
      <c r="BV55" s="176">
        <f>IF(Spreadsheet!BV261=0,"",Spreadsheet!BV261)</f>
      </c>
      <c r="BW55" s="176">
        <f>IF(Spreadsheet!BW261=0,"",Spreadsheet!BW261)</f>
      </c>
      <c r="BX55" s="176">
        <f>IF(Spreadsheet!BX261=0,"",Spreadsheet!BX261)</f>
      </c>
      <c r="BY55" s="176">
        <f>IF(Spreadsheet!BY261=0,"",Spreadsheet!BY261)</f>
      </c>
      <c r="BZ55" s="176">
        <f>IF(Spreadsheet!BZ261=0,"",Spreadsheet!BZ261)</f>
      </c>
      <c r="CA55" s="176">
        <f>IF(Spreadsheet!CA261=0,"",Spreadsheet!CA261)</f>
      </c>
      <c r="CB55" s="176">
        <f>IF(Spreadsheet!CB261=0,"",Spreadsheet!CB261)</f>
      </c>
      <c r="CC55" s="176">
        <f>IF(Spreadsheet!CC261=0,"",Spreadsheet!CC261)</f>
      </c>
      <c r="CD55" s="176">
        <f>IF(Spreadsheet!CD261=0,"",Spreadsheet!CD261)</f>
      </c>
      <c r="CE55" s="176">
        <f>IF(Spreadsheet!CE261=0,"",Spreadsheet!CE261)</f>
      </c>
      <c r="CF55" s="176">
        <f>IF(Spreadsheet!CF261=0,"",Spreadsheet!CF261)</f>
      </c>
      <c r="CG55" s="176">
        <f>IF(Spreadsheet!CG261=0,"",Spreadsheet!CG261)</f>
      </c>
      <c r="CH55" s="176">
        <f>IF(Spreadsheet!CH261=0,"",Spreadsheet!CH261)</f>
      </c>
      <c r="CI55" s="176">
        <f>IF(Spreadsheet!CI261=0,"",Spreadsheet!CI261)</f>
      </c>
      <c r="CJ55" s="176">
        <f>IF(Spreadsheet!CJ261=0,"",Spreadsheet!CJ261)</f>
      </c>
      <c r="CK55" s="176">
        <f>IF(Spreadsheet!CK261=0,"",Spreadsheet!CK261)</f>
      </c>
      <c r="CL55" s="176">
        <f>IF(Spreadsheet!CL261=0,"",Spreadsheet!CL261)</f>
      </c>
      <c r="CM55" s="176">
        <f>IF(Spreadsheet!CM261=0,"",Spreadsheet!CM261)</f>
      </c>
      <c r="CN55" s="176">
        <f>IF(Spreadsheet!CN261=0,"",Spreadsheet!CN261)</f>
      </c>
      <c r="CO55" s="176">
        <f>IF(Spreadsheet!CO261=0,"",Spreadsheet!CO261)</f>
      </c>
    </row>
    <row r="56" spans="1:93" s="128" customFormat="1" ht="14.25">
      <c r="A56" s="411"/>
      <c r="B56" s="172" t="s">
        <v>187</v>
      </c>
      <c r="C56" s="177">
        <f>IF(Spreadsheet!J262=0,"",Spreadsheet!J262)</f>
      </c>
      <c r="D56" s="177">
        <f>IF(Spreadsheet!B262=0,"",Spreadsheet!B262)</f>
      </c>
      <c r="E56" s="177">
        <f>IF(Spreadsheet!C262=0,"",Spreadsheet!C262)</f>
      </c>
      <c r="F56" s="177">
        <f>IF(Spreadsheet!D262=0,"",Spreadsheet!D262)</f>
      </c>
      <c r="G56" s="177">
        <f>IF(Spreadsheet!E262=0,"",Spreadsheet!E262)</f>
      </c>
      <c r="H56" s="177">
        <f>IF(Spreadsheet!F262=0,"",Spreadsheet!F262)</f>
      </c>
      <c r="I56" s="177">
        <f>IF(Spreadsheet!G262=0,"",Spreadsheet!G262)</f>
      </c>
      <c r="J56" s="173">
        <f>IF(Spreadsheet!H262=0,"",Spreadsheet!H262)</f>
      </c>
      <c r="K56" s="173">
        <f>IF(Spreadsheet!I262=0,"",Spreadsheet!I262)</f>
      </c>
      <c r="L56" s="173">
        <f>IF(Spreadsheet!K262=0,"",Spreadsheet!K262)</f>
      </c>
      <c r="M56" s="173">
        <f>IF(Spreadsheet!L262=0,"",Spreadsheet!L262)</f>
      </c>
      <c r="N56" s="173">
        <f>IF(Spreadsheet!M262=0,"",Spreadsheet!M262)</f>
      </c>
      <c r="O56" s="173">
        <f>IF(Spreadsheet!N262=0,"",Spreadsheet!N262)</f>
      </c>
      <c r="P56" s="173">
        <f>IF(Spreadsheet!O262=0,"",Spreadsheet!O262)</f>
      </c>
      <c r="Q56" s="173">
        <f>IF(Spreadsheet!P262=0,"",Spreadsheet!P262)</f>
      </c>
      <c r="R56" s="173">
        <f>IF(Spreadsheet!Q262=0,"",Spreadsheet!Q262)</f>
      </c>
      <c r="S56" s="173">
        <f>IF(Spreadsheet!S262=0,"",Spreadsheet!S262)</f>
      </c>
      <c r="T56" s="173">
        <f>IF(Spreadsheet!T262=0,"",Spreadsheet!T262)</f>
      </c>
      <c r="U56" s="173">
        <f>IF(Spreadsheet!U262=0,"",Spreadsheet!U262)</f>
      </c>
      <c r="V56" s="173">
        <f>IF(Spreadsheet!V262=0,"",Spreadsheet!V262)</f>
      </c>
      <c r="W56" s="173">
        <f>IF(Spreadsheet!W262=0,"",Spreadsheet!W262)</f>
      </c>
      <c r="X56" s="173">
        <f>IF(Spreadsheet!X262=0,"",Spreadsheet!X262)</f>
      </c>
      <c r="Y56" s="173">
        <f>IF(Spreadsheet!Y262=0,"",Spreadsheet!Y262)</f>
      </c>
      <c r="Z56" s="173">
        <f>IF(Spreadsheet!Z262=0,"",Spreadsheet!Z262)</f>
      </c>
      <c r="AA56" s="173">
        <f>IF(Spreadsheet!AA262=0,"",Spreadsheet!AA262)</f>
      </c>
      <c r="AB56" s="173">
        <f>IF(Spreadsheet!AB262=0,"",Spreadsheet!AB262)</f>
      </c>
      <c r="AC56" s="173">
        <f>IF(Spreadsheet!AC262=0,"",Spreadsheet!AC262)</f>
      </c>
      <c r="AD56" s="173">
        <f>IF(Spreadsheet!AD262=0,"",Spreadsheet!AD262)</f>
      </c>
      <c r="AE56" s="173">
        <f>IF(Spreadsheet!AE262=0,"",Spreadsheet!AE262)</f>
      </c>
      <c r="AF56" s="173">
        <f>IF(Spreadsheet!AF262=0,"",Spreadsheet!AF262)</f>
      </c>
      <c r="AG56" s="173">
        <f>IF(Spreadsheet!AG262=0,"",Spreadsheet!AG262)</f>
      </c>
      <c r="AH56" s="173">
        <f>IF(Spreadsheet!AH262=0,"",Spreadsheet!AH262)</f>
      </c>
      <c r="AI56" s="173">
        <f>IF(Spreadsheet!AI262=0,"",Spreadsheet!AI262)</f>
      </c>
      <c r="AJ56" s="173">
        <f>IF(Spreadsheet!AJ262=0,"",Spreadsheet!AJ262)</f>
      </c>
      <c r="AK56" s="173">
        <f>IF(Spreadsheet!AK262=0,"",Spreadsheet!AK262)</f>
      </c>
      <c r="AL56" s="173">
        <f>IF(Spreadsheet!AL262=0,"",Spreadsheet!AL262)</f>
      </c>
      <c r="AM56" s="173">
        <f>IF(Spreadsheet!AM262=0,"",Spreadsheet!AM262)</f>
      </c>
      <c r="AN56" s="173">
        <f>IF(Spreadsheet!AN262=0,"",Spreadsheet!AN262)</f>
      </c>
      <c r="AO56" s="173">
        <f>IF(Spreadsheet!AO262=0,"",Spreadsheet!AO262)</f>
      </c>
      <c r="AP56" s="173">
        <f>IF(Spreadsheet!AP262=0,"",Spreadsheet!AP262)</f>
      </c>
      <c r="AQ56" s="173">
        <f>IF(Spreadsheet!AQ262=0,"",Spreadsheet!AQ262)</f>
      </c>
      <c r="AR56" s="173">
        <f>IF(Spreadsheet!AR262=0,"",Spreadsheet!AR262)</f>
      </c>
      <c r="AS56" s="173">
        <f>IF(Spreadsheet!AS262=0,"",Spreadsheet!AS262)</f>
      </c>
      <c r="AT56" s="173">
        <f>IF(Spreadsheet!AT262=0,"",Spreadsheet!AT262)</f>
      </c>
      <c r="AU56" s="173">
        <f>IF(Spreadsheet!AU262=0,"",Spreadsheet!AU262)</f>
      </c>
      <c r="AV56" s="173">
        <f>IF(Spreadsheet!AV262=0,"",Spreadsheet!AV262)</f>
      </c>
      <c r="AW56" s="173">
        <f>IF(Spreadsheet!AW262=0,"",Spreadsheet!AW262)</f>
      </c>
      <c r="AX56" s="173">
        <f>IF(Spreadsheet!AX262=0,"",Spreadsheet!AX262)</f>
      </c>
      <c r="AY56" s="173">
        <f>IF(Spreadsheet!AY262=0,"",Spreadsheet!AY262)</f>
      </c>
      <c r="AZ56" s="173">
        <f>IF(Spreadsheet!AZ262=0,"",Spreadsheet!AZ262)</f>
      </c>
      <c r="BA56" s="173">
        <f>IF(Spreadsheet!BA262=0,"",Spreadsheet!BA262)</f>
      </c>
      <c r="BB56" s="173">
        <f>IF(Spreadsheet!BB262=0,"",Spreadsheet!BB262)</f>
      </c>
      <c r="BC56" s="173">
        <f>IF(Spreadsheet!BC262=0,"",Spreadsheet!BC262)</f>
      </c>
      <c r="BD56" s="173">
        <f>IF(Spreadsheet!BD262=0,"",Spreadsheet!BD262)</f>
      </c>
      <c r="BE56" s="173">
        <f>IF(Spreadsheet!BE262=0,"",Spreadsheet!BE262)</f>
      </c>
      <c r="BF56" s="173">
        <f>IF(Spreadsheet!BF262=0,"",Spreadsheet!BF262)</f>
      </c>
      <c r="BG56" s="173">
        <f>IF(Spreadsheet!BG262=0,"",Spreadsheet!BG262)</f>
      </c>
      <c r="BH56" s="173">
        <f>IF(Spreadsheet!BH262=0,"",Spreadsheet!BH262)</f>
      </c>
      <c r="BI56" s="173">
        <f>IF(Spreadsheet!BI262=0,"",Spreadsheet!BI262)</f>
      </c>
      <c r="BJ56" s="173">
        <f>IF(Spreadsheet!BJ262=0,"",Spreadsheet!BJ262)</f>
      </c>
      <c r="BK56" s="173">
        <f>IF(Spreadsheet!BK262=0,"",Spreadsheet!BK262)</f>
      </c>
      <c r="BL56" s="173">
        <f>IF(Spreadsheet!BL262=0,"",Spreadsheet!BL262)</f>
      </c>
      <c r="BM56" s="173">
        <f>IF(Spreadsheet!BM262=0,"",Spreadsheet!BM262)</f>
      </c>
      <c r="BN56" s="173">
        <f>IF(Spreadsheet!BN262=0,"",Spreadsheet!BN262)</f>
      </c>
      <c r="BO56" s="173">
        <f>IF(Spreadsheet!BO262=0,"",Spreadsheet!BO262)</f>
      </c>
      <c r="BP56" s="173">
        <f>IF(Spreadsheet!BP262=0,"",Spreadsheet!BP262)</f>
      </c>
      <c r="BQ56" s="173">
        <f>IF(Spreadsheet!BQ262=0,"",Spreadsheet!BQ262)</f>
      </c>
      <c r="BR56" s="173">
        <f>IF(Spreadsheet!BR262=0,"",Spreadsheet!BR262)</f>
      </c>
      <c r="BS56" s="173">
        <f>IF(Spreadsheet!BS262=0,"",Spreadsheet!BS262)</f>
      </c>
      <c r="BT56" s="173">
        <f>IF(Spreadsheet!BT262=0,"",Spreadsheet!BT262)</f>
      </c>
      <c r="BU56" s="173">
        <f>IF(Spreadsheet!BU262=0,"",Spreadsheet!BU262)</f>
      </c>
      <c r="BV56" s="173">
        <f>IF(Spreadsheet!BV262=0,"",Spreadsheet!BV262)</f>
      </c>
      <c r="BW56" s="173">
        <f>IF(Spreadsheet!BW262=0,"",Spreadsheet!BW262)</f>
      </c>
      <c r="BX56" s="173">
        <f>IF(Spreadsheet!BX262=0,"",Spreadsheet!BX262)</f>
      </c>
      <c r="BY56" s="173">
        <f>IF(Spreadsheet!BY262=0,"",Spreadsheet!BY262)</f>
      </c>
      <c r="BZ56" s="173">
        <f>IF(Spreadsheet!BZ262=0,"",Spreadsheet!BZ262)</f>
      </c>
      <c r="CA56" s="173">
        <f>IF(Spreadsheet!CA262=0,"",Spreadsheet!CA262)</f>
      </c>
      <c r="CB56" s="173">
        <f>IF(Spreadsheet!CB262=0,"",Spreadsheet!CB262)</f>
      </c>
      <c r="CC56" s="173">
        <f>IF(Spreadsheet!CC262=0,"",Spreadsheet!CC262)</f>
      </c>
      <c r="CD56" s="173">
        <f>IF(Spreadsheet!CD262=0,"",Spreadsheet!CD262)</f>
      </c>
      <c r="CE56" s="173">
        <f>IF(Spreadsheet!CE262=0,"",Spreadsheet!CE262)</f>
      </c>
      <c r="CF56" s="173">
        <f>IF(Spreadsheet!CF262=0,"",Spreadsheet!CF262)</f>
      </c>
      <c r="CG56" s="173">
        <f>IF(Spreadsheet!CG262=0,"",Spreadsheet!CG262)</f>
      </c>
      <c r="CH56" s="173">
        <f>IF(Spreadsheet!CH262=0,"",Spreadsheet!CH262)</f>
      </c>
      <c r="CI56" s="173">
        <f>IF(Spreadsheet!CI262=0,"",Spreadsheet!CI262)</f>
      </c>
      <c r="CJ56" s="173">
        <f>IF(Spreadsheet!CJ262=0,"",Spreadsheet!CJ262)</f>
      </c>
      <c r="CK56" s="173">
        <f>IF(Spreadsheet!CK262=0,"",Spreadsheet!CK262)</f>
      </c>
      <c r="CL56" s="173">
        <f>IF(Spreadsheet!CL262=0,"",Spreadsheet!CL262)</f>
      </c>
      <c r="CM56" s="173">
        <f>IF(Spreadsheet!CM262=0,"",Spreadsheet!CM262)</f>
      </c>
      <c r="CN56" s="173">
        <f>IF(Spreadsheet!CN262=0,"",Spreadsheet!CN262)</f>
      </c>
      <c r="CO56" s="173">
        <f>IF(Spreadsheet!CO262=0,"",Spreadsheet!CO262)</f>
      </c>
    </row>
    <row r="57" spans="1:93" s="2" customFormat="1" ht="14.25">
      <c r="A57" s="411"/>
      <c r="B57" s="174" t="s">
        <v>188</v>
      </c>
      <c r="C57" s="175">
        <f>IF(Spreadsheet!J263=0,"",Spreadsheet!J263)</f>
      </c>
      <c r="D57" s="175">
        <f>IF(Spreadsheet!B263=0,"",Spreadsheet!B263)</f>
      </c>
      <c r="E57" s="175">
        <f>IF(Spreadsheet!C263=0,"",Spreadsheet!C263)</f>
      </c>
      <c r="F57" s="175">
        <f>IF(Spreadsheet!D263=0,"",Spreadsheet!D263)</f>
      </c>
      <c r="G57" s="175">
        <f>IF(Spreadsheet!E263=0,"",Spreadsheet!E263)</f>
      </c>
      <c r="H57" s="175">
        <f>IF(Spreadsheet!F263=0,"",Spreadsheet!F263)</f>
      </c>
      <c r="I57" s="175">
        <f>IF(Spreadsheet!G263=0,"",Spreadsheet!G263)</f>
      </c>
      <c r="J57" s="176">
        <f>IF(Spreadsheet!H263=0,"",Spreadsheet!H263)</f>
      </c>
      <c r="K57" s="176">
        <f>IF(Spreadsheet!I263=0,"",Spreadsheet!I263)</f>
      </c>
      <c r="L57" s="176">
        <f>IF(Spreadsheet!K263=0,"",Spreadsheet!K263)</f>
      </c>
      <c r="M57" s="176">
        <f>IF(Spreadsheet!L263=0,"",Spreadsheet!L263)</f>
      </c>
      <c r="N57" s="176">
        <f>IF(Spreadsheet!M263=0,"",Spreadsheet!M263)</f>
      </c>
      <c r="O57" s="176">
        <f>IF(Spreadsheet!N263=0,"",Spreadsheet!N263)</f>
      </c>
      <c r="P57" s="176">
        <f>IF(Spreadsheet!O263=0,"",Spreadsheet!O263)</f>
      </c>
      <c r="Q57" s="176">
        <f>IF(Spreadsheet!P263=0,"",Spreadsheet!P263)</f>
      </c>
      <c r="R57" s="176">
        <f>IF(Spreadsheet!Q263=0,"",Spreadsheet!Q263)</f>
      </c>
      <c r="S57" s="176">
        <f>IF(Spreadsheet!S263=0,"",Spreadsheet!S263)</f>
      </c>
      <c r="T57" s="176">
        <f>IF(Spreadsheet!T263=0,"",Spreadsheet!T263)</f>
      </c>
      <c r="U57" s="176">
        <f>IF(Spreadsheet!U263=0,"",Spreadsheet!U263)</f>
      </c>
      <c r="V57" s="176">
        <f>IF(Spreadsheet!V263=0,"",Spreadsheet!V263)</f>
      </c>
      <c r="W57" s="176">
        <f>IF(Spreadsheet!W263=0,"",Spreadsheet!W263)</f>
      </c>
      <c r="X57" s="176">
        <f>IF(Spreadsheet!X263=0,"",Spreadsheet!X263)</f>
      </c>
      <c r="Y57" s="176">
        <f>IF(Spreadsheet!Y263=0,"",Spreadsheet!Y263)</f>
      </c>
      <c r="Z57" s="176">
        <f>IF(Spreadsheet!Z263=0,"",Spreadsheet!Z263)</f>
      </c>
      <c r="AA57" s="176">
        <f>IF(Spreadsheet!AA263=0,"",Spreadsheet!AA263)</f>
      </c>
      <c r="AB57" s="176">
        <f>IF(Spreadsheet!AB263=0,"",Spreadsheet!AB263)</f>
      </c>
      <c r="AC57" s="176">
        <f>IF(Spreadsheet!AC263=0,"",Spreadsheet!AC263)</f>
      </c>
      <c r="AD57" s="176">
        <f>IF(Spreadsheet!AD263=0,"",Spreadsheet!AD263)</f>
      </c>
      <c r="AE57" s="176">
        <f>IF(Spreadsheet!AE263=0,"",Spreadsheet!AE263)</f>
      </c>
      <c r="AF57" s="176">
        <f>IF(Spreadsheet!AF263=0,"",Spreadsheet!AF263)</f>
      </c>
      <c r="AG57" s="176">
        <f>IF(Spreadsheet!AG263=0,"",Spreadsheet!AG263)</f>
      </c>
      <c r="AH57" s="176">
        <f>IF(Spreadsheet!AH263=0,"",Spreadsheet!AH263)</f>
      </c>
      <c r="AI57" s="176">
        <f>IF(Spreadsheet!AI263=0,"",Spreadsheet!AI263)</f>
      </c>
      <c r="AJ57" s="176">
        <f>IF(Spreadsheet!AJ263=0,"",Spreadsheet!AJ263)</f>
      </c>
      <c r="AK57" s="176">
        <f>IF(Spreadsheet!AK263=0,"",Spreadsheet!AK263)</f>
      </c>
      <c r="AL57" s="176">
        <f>IF(Spreadsheet!AL263=0,"",Spreadsheet!AL263)</f>
      </c>
      <c r="AM57" s="176">
        <f>IF(Spreadsheet!AM263=0,"",Spreadsheet!AM263)</f>
      </c>
      <c r="AN57" s="176">
        <f>IF(Spreadsheet!AN263=0,"",Spreadsheet!AN263)</f>
      </c>
      <c r="AO57" s="176">
        <f>IF(Spreadsheet!AO263=0,"",Spreadsheet!AO263)</f>
      </c>
      <c r="AP57" s="176">
        <f>IF(Spreadsheet!AP263=0,"",Spreadsheet!AP263)</f>
      </c>
      <c r="AQ57" s="176">
        <f>IF(Spreadsheet!AQ263=0,"",Spreadsheet!AQ263)</f>
      </c>
      <c r="AR57" s="176">
        <f>IF(Spreadsheet!AR263=0,"",Spreadsheet!AR263)</f>
      </c>
      <c r="AS57" s="176">
        <f>IF(Spreadsheet!AS263=0,"",Spreadsheet!AS263)</f>
      </c>
      <c r="AT57" s="176">
        <f>IF(Spreadsheet!AT263=0,"",Spreadsheet!AT263)</f>
      </c>
      <c r="AU57" s="176">
        <f>IF(Spreadsheet!AU263=0,"",Spreadsheet!AU263)</f>
      </c>
      <c r="AV57" s="176">
        <f>IF(Spreadsheet!AV263=0,"",Spreadsheet!AV263)</f>
      </c>
      <c r="AW57" s="176">
        <f>IF(Spreadsheet!AW263=0,"",Spreadsheet!AW263)</f>
      </c>
      <c r="AX57" s="176">
        <f>IF(Spreadsheet!AX263=0,"",Spreadsheet!AX263)</f>
      </c>
      <c r="AY57" s="176">
        <f>IF(Spreadsheet!AY263=0,"",Spreadsheet!AY263)</f>
      </c>
      <c r="AZ57" s="176">
        <f>IF(Spreadsheet!AZ263=0,"",Spreadsheet!AZ263)</f>
      </c>
      <c r="BA57" s="176">
        <f>IF(Spreadsheet!BA263=0,"",Spreadsheet!BA263)</f>
      </c>
      <c r="BB57" s="176">
        <f>IF(Spreadsheet!BB263=0,"",Spreadsheet!BB263)</f>
      </c>
      <c r="BC57" s="176">
        <f>IF(Spreadsheet!BC263=0,"",Spreadsheet!BC263)</f>
      </c>
      <c r="BD57" s="176">
        <f>IF(Spreadsheet!BD263=0,"",Spreadsheet!BD263)</f>
      </c>
      <c r="BE57" s="176">
        <f>IF(Spreadsheet!BE263=0,"",Spreadsheet!BE263)</f>
      </c>
      <c r="BF57" s="176">
        <f>IF(Spreadsheet!BF263=0,"",Spreadsheet!BF263)</f>
      </c>
      <c r="BG57" s="176">
        <f>IF(Spreadsheet!BG263=0,"",Spreadsheet!BG263)</f>
      </c>
      <c r="BH57" s="176">
        <f>IF(Spreadsheet!BH263=0,"",Spreadsheet!BH263)</f>
      </c>
      <c r="BI57" s="176">
        <f>IF(Spreadsheet!BI263=0,"",Spreadsheet!BI263)</f>
      </c>
      <c r="BJ57" s="176">
        <f>IF(Spreadsheet!BJ263=0,"",Spreadsheet!BJ263)</f>
      </c>
      <c r="BK57" s="176">
        <f>IF(Spreadsheet!BK263=0,"",Spreadsheet!BK263)</f>
      </c>
      <c r="BL57" s="176">
        <f>IF(Spreadsheet!BL263=0,"",Spreadsheet!BL263)</f>
      </c>
      <c r="BM57" s="176">
        <f>IF(Spreadsheet!BM263=0,"",Spreadsheet!BM263)</f>
      </c>
      <c r="BN57" s="176">
        <f>IF(Spreadsheet!BN263=0,"",Spreadsheet!BN263)</f>
      </c>
      <c r="BO57" s="176">
        <f>IF(Spreadsheet!BO263=0,"",Spreadsheet!BO263)</f>
      </c>
      <c r="BP57" s="176">
        <f>IF(Spreadsheet!BP263=0,"",Spreadsheet!BP263)</f>
      </c>
      <c r="BQ57" s="176">
        <f>IF(Spreadsheet!BQ263=0,"",Spreadsheet!BQ263)</f>
      </c>
      <c r="BR57" s="176">
        <f>IF(Spreadsheet!BR263=0,"",Spreadsheet!BR263)</f>
      </c>
      <c r="BS57" s="176">
        <f>IF(Spreadsheet!BS263=0,"",Spreadsheet!BS263)</f>
      </c>
      <c r="BT57" s="176">
        <f>IF(Spreadsheet!BT263=0,"",Spreadsheet!BT263)</f>
      </c>
      <c r="BU57" s="176">
        <f>IF(Spreadsheet!BU263=0,"",Spreadsheet!BU263)</f>
      </c>
      <c r="BV57" s="176">
        <f>IF(Spreadsheet!BV263=0,"",Spreadsheet!BV263)</f>
      </c>
      <c r="BW57" s="176">
        <f>IF(Spreadsheet!BW263=0,"",Spreadsheet!BW263)</f>
      </c>
      <c r="BX57" s="176">
        <f>IF(Spreadsheet!BX263=0,"",Spreadsheet!BX263)</f>
      </c>
      <c r="BY57" s="176">
        <f>IF(Spreadsheet!BY263=0,"",Spreadsheet!BY263)</f>
      </c>
      <c r="BZ57" s="176">
        <f>IF(Spreadsheet!BZ263=0,"",Spreadsheet!BZ263)</f>
      </c>
      <c r="CA57" s="176">
        <f>IF(Spreadsheet!CA263=0,"",Spreadsheet!CA263)</f>
      </c>
      <c r="CB57" s="176">
        <f>IF(Spreadsheet!CB263=0,"",Spreadsheet!CB263)</f>
      </c>
      <c r="CC57" s="176">
        <f>IF(Spreadsheet!CC263=0,"",Spreadsheet!CC263)</f>
      </c>
      <c r="CD57" s="176">
        <f>IF(Spreadsheet!CD263=0,"",Spreadsheet!CD263)</f>
      </c>
      <c r="CE57" s="176">
        <f>IF(Spreadsheet!CE263=0,"",Spreadsheet!CE263)</f>
      </c>
      <c r="CF57" s="176">
        <f>IF(Spreadsheet!CF263=0,"",Spreadsheet!CF263)</f>
      </c>
      <c r="CG57" s="176">
        <f>IF(Spreadsheet!CG263=0,"",Spreadsheet!CG263)</f>
      </c>
      <c r="CH57" s="176">
        <f>IF(Spreadsheet!CH263=0,"",Spreadsheet!CH263)</f>
      </c>
      <c r="CI57" s="176">
        <f>IF(Spreadsheet!CI263=0,"",Spreadsheet!CI263)</f>
      </c>
      <c r="CJ57" s="176">
        <f>IF(Spreadsheet!CJ263=0,"",Spreadsheet!CJ263)</f>
      </c>
      <c r="CK57" s="176">
        <f>IF(Spreadsheet!CK263=0,"",Spreadsheet!CK263)</f>
      </c>
      <c r="CL57" s="176">
        <f>IF(Spreadsheet!CL263=0,"",Spreadsheet!CL263)</f>
      </c>
      <c r="CM57" s="176">
        <f>IF(Spreadsheet!CM263=0,"",Spreadsheet!CM263)</f>
      </c>
      <c r="CN57" s="176">
        <f>IF(Spreadsheet!CN263=0,"",Spreadsheet!CN263)</f>
      </c>
      <c r="CO57" s="176">
        <f>IF(Spreadsheet!CO263=0,"",Spreadsheet!CO263)</f>
      </c>
    </row>
    <row r="58" spans="1:93" s="128" customFormat="1" ht="14.25">
      <c r="A58" s="411"/>
      <c r="B58" s="172" t="s">
        <v>189</v>
      </c>
      <c r="C58" s="177">
        <f>IF(Spreadsheet!J264=0,"",Spreadsheet!J264)</f>
      </c>
      <c r="D58" s="177">
        <f>IF(Spreadsheet!B264=0,"",Spreadsheet!B264)</f>
      </c>
      <c r="E58" s="177">
        <f>IF(Spreadsheet!C264=0,"",Spreadsheet!C264)</f>
      </c>
      <c r="F58" s="177">
        <f>IF(Spreadsheet!D264=0,"",Spreadsheet!D264)</f>
      </c>
      <c r="G58" s="177">
        <f>IF(Spreadsheet!E264=0,"",Spreadsheet!E264)</f>
      </c>
      <c r="H58" s="177">
        <f>IF(Spreadsheet!F264=0,"",Spreadsheet!F264)</f>
      </c>
      <c r="I58" s="177">
        <f>IF(Spreadsheet!G264=0,"",Spreadsheet!G264)</f>
      </c>
      <c r="J58" s="173">
        <f>IF(Spreadsheet!H264=0,"",Spreadsheet!H264)</f>
      </c>
      <c r="K58" s="173">
        <f>IF(Spreadsheet!I264=0,"",Spreadsheet!I264)</f>
      </c>
      <c r="L58" s="173">
        <f>IF(Spreadsheet!K264=0,"",Spreadsheet!K264)</f>
      </c>
      <c r="M58" s="173">
        <f>IF(Spreadsheet!L264=0,"",Spreadsheet!L264)</f>
      </c>
      <c r="N58" s="173">
        <f>IF(Spreadsheet!M264=0,"",Spreadsheet!M264)</f>
      </c>
      <c r="O58" s="173">
        <f>IF(Spreadsheet!N264=0,"",Spreadsheet!N264)</f>
      </c>
      <c r="P58" s="173">
        <f>IF(Spreadsheet!O264=0,"",Spreadsheet!O264)</f>
      </c>
      <c r="Q58" s="173">
        <f>IF(Spreadsheet!P264=0,"",Spreadsheet!P264)</f>
      </c>
      <c r="R58" s="173">
        <f>IF(Spreadsheet!Q264=0,"",Spreadsheet!Q264)</f>
      </c>
      <c r="S58" s="173">
        <f>IF(Spreadsheet!S264=0,"",Spreadsheet!S264)</f>
      </c>
      <c r="T58" s="173">
        <f>IF(Spreadsheet!T264=0,"",Spreadsheet!T264)</f>
      </c>
      <c r="U58" s="173">
        <f>IF(Spreadsheet!U264=0,"",Spreadsheet!U264)</f>
      </c>
      <c r="V58" s="173">
        <f>IF(Spreadsheet!V264=0,"",Spreadsheet!V264)</f>
      </c>
      <c r="W58" s="173">
        <f>IF(Spreadsheet!W264=0,"",Spreadsheet!W264)</f>
      </c>
      <c r="X58" s="173" t="s">
        <v>397</v>
      </c>
      <c r="Y58" s="173">
        <f>IF(Spreadsheet!Y264=0,"",Spreadsheet!Y264)</f>
      </c>
      <c r="Z58" s="173">
        <f>IF(Spreadsheet!Z264=0,"",Spreadsheet!Z264)</f>
      </c>
      <c r="AA58" s="173">
        <f>IF(Spreadsheet!AA264=0,"",Spreadsheet!AA264)</f>
      </c>
      <c r="AB58" s="173">
        <f>IF(Spreadsheet!AB264=0,"",Spreadsheet!AB264)</f>
      </c>
      <c r="AC58" s="173">
        <f>IF(Spreadsheet!AC264=0,"",Spreadsheet!AC264)</f>
      </c>
      <c r="AD58" s="173">
        <f>IF(Spreadsheet!AD264=0,"",Spreadsheet!AD264)</f>
      </c>
      <c r="AE58" s="173">
        <f>IF(Spreadsheet!AE264=0,"",Spreadsheet!AE264)</f>
      </c>
      <c r="AF58" s="173">
        <f>IF(Spreadsheet!AF264=0,"",Spreadsheet!AF264)</f>
      </c>
      <c r="AG58" s="173">
        <f>IF(Spreadsheet!AG264=0,"",Spreadsheet!AG264)</f>
      </c>
      <c r="AH58" s="173">
        <f>IF(Spreadsheet!AH264=0,"",Spreadsheet!AH264)</f>
      </c>
      <c r="AI58" s="173">
        <f>IF(Spreadsheet!AI264=0,"",Spreadsheet!AI264)</f>
      </c>
      <c r="AJ58" s="173">
        <f>IF(Spreadsheet!AJ264=0,"",Spreadsheet!AJ264)</f>
      </c>
      <c r="AK58" s="173">
        <f>IF(Spreadsheet!AK264=0,"",Spreadsheet!AK264)</f>
      </c>
      <c r="AL58" s="173">
        <f>IF(Spreadsheet!AL264=0,"",Spreadsheet!AL264)</f>
      </c>
      <c r="AM58" s="173">
        <f>IF(Spreadsheet!AM264=0,"",Spreadsheet!AM264)</f>
      </c>
      <c r="AN58" s="173">
        <f>IF(Spreadsheet!AN264=0,"",Spreadsheet!AN264)</f>
      </c>
      <c r="AO58" s="173">
        <f>IF(Spreadsheet!AO264=0,"",Spreadsheet!AO264)</f>
      </c>
      <c r="AP58" s="173">
        <f>IF(Spreadsheet!AP264=0,"",Spreadsheet!AP264)</f>
      </c>
      <c r="AQ58" s="173">
        <f>IF(Spreadsheet!AQ264=0,"",Spreadsheet!AQ264)</f>
      </c>
      <c r="AR58" s="173">
        <f>IF(Spreadsheet!AR264=0,"",Spreadsheet!AR264)</f>
      </c>
      <c r="AS58" s="173">
        <f>IF(Spreadsheet!AS264=0,"",Spreadsheet!AS264)</f>
      </c>
      <c r="AT58" s="173">
        <f>IF(Spreadsheet!AT264=0,"",Spreadsheet!AT264)</f>
      </c>
      <c r="AU58" s="173">
        <f>IF(Spreadsheet!AU264=0,"",Spreadsheet!AU264)</f>
      </c>
      <c r="AV58" s="173">
        <f>IF(Spreadsheet!AV264=0,"",Spreadsheet!AV264)</f>
      </c>
      <c r="AW58" s="173">
        <f>IF(Spreadsheet!AW264=0,"",Spreadsheet!AW264)</f>
      </c>
      <c r="AX58" s="173">
        <f>IF(Spreadsheet!AX264=0,"",Spreadsheet!AX264)</f>
      </c>
      <c r="AY58" s="173">
        <f>IF(Spreadsheet!AY264=0,"",Spreadsheet!AY264)</f>
      </c>
      <c r="AZ58" s="173">
        <f>IF(Spreadsheet!AZ264=0,"",Spreadsheet!AZ264)</f>
      </c>
      <c r="BA58" s="173">
        <f>IF(Spreadsheet!BA264=0,"",Spreadsheet!BA264)</f>
      </c>
      <c r="BB58" s="173">
        <f>IF(Spreadsheet!BB264=0,"",Spreadsheet!BB264)</f>
      </c>
      <c r="BC58" s="173">
        <f>IF(Spreadsheet!BC264=0,"",Spreadsheet!BC264)</f>
      </c>
      <c r="BD58" s="173">
        <f>IF(Spreadsheet!BD264=0,"",Spreadsheet!BD264)</f>
      </c>
      <c r="BE58" s="173">
        <f>IF(Spreadsheet!BE264=0,"",Spreadsheet!BE264)</f>
      </c>
      <c r="BF58" s="173">
        <f>IF(Spreadsheet!BF264=0,"",Spreadsheet!BF264)</f>
      </c>
      <c r="BG58" s="173">
        <f>IF(Spreadsheet!BG264=0,"",Spreadsheet!BG264)</f>
      </c>
      <c r="BH58" s="173">
        <f>IF(Spreadsheet!BH264=0,"",Spreadsheet!BH264)</f>
      </c>
      <c r="BI58" s="173">
        <f>IF(Spreadsheet!BI264=0,"",Spreadsheet!BI264)</f>
      </c>
      <c r="BJ58" s="173">
        <f>IF(Spreadsheet!BJ264=0,"",Spreadsheet!BJ264)</f>
      </c>
      <c r="BK58" s="173">
        <f>IF(Spreadsheet!BK264=0,"",Spreadsheet!BK264)</f>
      </c>
      <c r="BL58" s="173">
        <f>IF(Spreadsheet!BL264=0,"",Spreadsheet!BL264)</f>
      </c>
      <c r="BM58" s="173">
        <f>IF(Spreadsheet!BM264=0,"",Spreadsheet!BM264)</f>
      </c>
      <c r="BN58" s="173">
        <f>IF(Spreadsheet!BN264=0,"",Spreadsheet!BN264)</f>
      </c>
      <c r="BO58" s="173">
        <f>IF(Spreadsheet!BO264=0,"",Spreadsheet!BO264)</f>
      </c>
      <c r="BP58" s="173">
        <f>IF(Spreadsheet!BP264=0,"",Spreadsheet!BP264)</f>
      </c>
      <c r="BQ58" s="173">
        <f>IF(Spreadsheet!BQ264=0,"",Spreadsheet!BQ264)</f>
      </c>
      <c r="BR58" s="173">
        <f>IF(Spreadsheet!BR264=0,"",Spreadsheet!BR264)</f>
      </c>
      <c r="BS58" s="173">
        <f>IF(Spreadsheet!BS264=0,"",Spreadsheet!BS264)</f>
      </c>
      <c r="BT58" s="173">
        <f>IF(Spreadsheet!BT264=0,"",Spreadsheet!BT264)</f>
      </c>
      <c r="BU58" s="173">
        <f>IF(Spreadsheet!BU264=0,"",Spreadsheet!BU264)</f>
      </c>
      <c r="BV58" s="173">
        <f>IF(Spreadsheet!BV264=0,"",Spreadsheet!BV264)</f>
      </c>
      <c r="BW58" s="173">
        <f>IF(Spreadsheet!BW264=0,"",Spreadsheet!BW264)</f>
      </c>
      <c r="BX58" s="173">
        <f>IF(Spreadsheet!BX264=0,"",Spreadsheet!BX264)</f>
      </c>
      <c r="BY58" s="173">
        <f>IF(Spreadsheet!BY264=0,"",Spreadsheet!BY264)</f>
      </c>
      <c r="BZ58" s="173">
        <f>IF(Spreadsheet!BZ264=0,"",Spreadsheet!BZ264)</f>
      </c>
      <c r="CA58" s="173">
        <f>IF(Spreadsheet!CA264=0,"",Spreadsheet!CA264)</f>
      </c>
      <c r="CB58" s="173">
        <f>IF(Spreadsheet!CB264=0,"",Spreadsheet!CB264)</f>
      </c>
      <c r="CC58" s="173">
        <f>IF(Spreadsheet!CC264=0,"",Spreadsheet!CC264)</f>
      </c>
      <c r="CD58" s="173">
        <f>IF(Spreadsheet!CD264=0,"",Spreadsheet!CD264)</f>
      </c>
      <c r="CE58" s="173">
        <f>IF(Spreadsheet!CE264=0,"",Spreadsheet!CE264)</f>
      </c>
      <c r="CF58" s="173">
        <f>IF(Spreadsheet!CF264=0,"",Spreadsheet!CF264)</f>
      </c>
      <c r="CG58" s="173">
        <f>IF(Spreadsheet!CG264=0,"",Spreadsheet!CG264)</f>
      </c>
      <c r="CH58" s="173">
        <f>IF(Spreadsheet!CH264=0,"",Spreadsheet!CH264)</f>
      </c>
      <c r="CI58" s="173">
        <f>IF(Spreadsheet!CI264=0,"",Spreadsheet!CI264)</f>
      </c>
      <c r="CJ58" s="173">
        <f>IF(Spreadsheet!CJ264=0,"",Spreadsheet!CJ264)</f>
      </c>
      <c r="CK58" s="173">
        <f>IF(Spreadsheet!CK264=0,"",Spreadsheet!CK264)</f>
      </c>
      <c r="CL58" s="173">
        <f>IF(Spreadsheet!CL264=0,"",Spreadsheet!CL264)</f>
      </c>
      <c r="CM58" s="173">
        <f>IF(Spreadsheet!CM264=0,"",Spreadsheet!CM264)</f>
      </c>
      <c r="CN58" s="173">
        <f>IF(Spreadsheet!CN264=0,"",Spreadsheet!CN264)</f>
      </c>
      <c r="CO58" s="173">
        <f>IF(Spreadsheet!CO264=0,"",Spreadsheet!CO264)</f>
      </c>
    </row>
    <row r="59" spans="1:93" s="2" customFormat="1" ht="14.25">
      <c r="A59" s="411"/>
      <c r="B59" s="174" t="s">
        <v>190</v>
      </c>
      <c r="C59" s="175">
        <f>IF(Spreadsheet!J265=0,"",Spreadsheet!J265)</f>
      </c>
      <c r="D59" s="175">
        <f>IF(Spreadsheet!B265=0,"",Spreadsheet!B265)</f>
      </c>
      <c r="E59" s="175">
        <f>IF(Spreadsheet!C265=0,"",Spreadsheet!C265)</f>
      </c>
      <c r="F59" s="175">
        <f>IF(Spreadsheet!D265=0,"",Spreadsheet!D265)</f>
      </c>
      <c r="G59" s="175">
        <f>IF(Spreadsheet!E265=0,"",Spreadsheet!E265)</f>
      </c>
      <c r="H59" s="175">
        <f>IF(Spreadsheet!F265=0,"",Spreadsheet!F265)</f>
      </c>
      <c r="I59" s="175">
        <f>IF(Spreadsheet!G265=0,"",Spreadsheet!G265)</f>
      </c>
      <c r="J59" s="176">
        <f>IF(Spreadsheet!H265=0,"",Spreadsheet!H265)</f>
      </c>
      <c r="K59" s="176">
        <f>IF(Spreadsheet!I265=0,"",Spreadsheet!I265)</f>
      </c>
      <c r="L59" s="176">
        <f>IF(Spreadsheet!K265=0,"",Spreadsheet!K265)</f>
      </c>
      <c r="M59" s="176">
        <f>IF(Spreadsheet!L265=0,"",Spreadsheet!L265)</f>
      </c>
      <c r="N59" s="176">
        <f>IF(Spreadsheet!M265=0,"",Spreadsheet!M265)</f>
      </c>
      <c r="O59" s="176">
        <f>IF(Spreadsheet!N265=0,"",Spreadsheet!N265)</f>
      </c>
      <c r="P59" s="176">
        <f>IF(Spreadsheet!O265=0,"",Spreadsheet!O265)</f>
      </c>
      <c r="Q59" s="176">
        <f>IF(Spreadsheet!P265=0,"",Spreadsheet!P265)</f>
      </c>
      <c r="R59" s="176">
        <f>IF(Spreadsheet!Q265=0,"",Spreadsheet!Q265)</f>
      </c>
      <c r="S59" s="176">
        <f>IF(Spreadsheet!S265=0,"",Spreadsheet!S265)</f>
      </c>
      <c r="T59" s="176">
        <f>IF(Spreadsheet!T265=0,"",Spreadsheet!T265)</f>
      </c>
      <c r="U59" s="176">
        <f>IF(Spreadsheet!U265=0,"",Spreadsheet!U265)</f>
      </c>
      <c r="V59" s="176">
        <f>IF(Spreadsheet!V265=0,"",Spreadsheet!V265)</f>
      </c>
      <c r="W59" s="176">
        <f>IF(Spreadsheet!W265=0,"",Spreadsheet!W265)</f>
      </c>
      <c r="X59" s="176">
        <f>IF(Spreadsheet!X265=0,"",Spreadsheet!X265)</f>
      </c>
      <c r="Y59" s="176">
        <f>IF(Spreadsheet!Y265=0,"",Spreadsheet!Y265)</f>
      </c>
      <c r="Z59" s="176">
        <f>IF(Spreadsheet!Z265=0,"",Spreadsheet!Z265)</f>
      </c>
      <c r="AA59" s="176">
        <f>IF(Spreadsheet!AA265=0,"",Spreadsheet!AA265)</f>
      </c>
      <c r="AB59" s="176">
        <f>IF(Spreadsheet!AB265=0,"",Spreadsheet!AB265)</f>
      </c>
      <c r="AC59" s="176">
        <f>IF(Spreadsheet!AC265=0,"",Spreadsheet!AC265)</f>
      </c>
      <c r="AD59" s="176">
        <f>IF(Spreadsheet!AD265=0,"",Spreadsheet!AD265)</f>
      </c>
      <c r="AE59" s="176">
        <f>IF(Spreadsheet!AE265=0,"",Spreadsheet!AE265)</f>
      </c>
      <c r="AF59" s="176">
        <f>IF(Spreadsheet!AF265=0,"",Spreadsheet!AF265)</f>
      </c>
      <c r="AG59" s="176">
        <f>IF(Spreadsheet!AG265=0,"",Spreadsheet!AG265)</f>
      </c>
      <c r="AH59" s="176">
        <f>IF(Spreadsheet!AH265=0,"",Spreadsheet!AH265)</f>
      </c>
      <c r="AI59" s="176">
        <f>IF(Spreadsheet!AI265=0,"",Spreadsheet!AI265)</f>
      </c>
      <c r="AJ59" s="176">
        <f>IF(Spreadsheet!AJ265=0,"",Spreadsheet!AJ265)</f>
      </c>
      <c r="AK59" s="176">
        <f>IF(Spreadsheet!AK265=0,"",Spreadsheet!AK265)</f>
      </c>
      <c r="AL59" s="176">
        <f>IF(Spreadsheet!AL265=0,"",Spreadsheet!AL265)</f>
      </c>
      <c r="AM59" s="176">
        <f>IF(Spreadsheet!AM265=0,"",Spreadsheet!AM265)</f>
      </c>
      <c r="AN59" s="176">
        <f>IF(Spreadsheet!AN265=0,"",Spreadsheet!AN265)</f>
      </c>
      <c r="AO59" s="176">
        <f>IF(Spreadsheet!AO265=0,"",Spreadsheet!AO265)</f>
      </c>
      <c r="AP59" s="176">
        <f>IF(Spreadsheet!AP265=0,"",Spreadsheet!AP265)</f>
      </c>
      <c r="AQ59" s="176">
        <f>IF(Spreadsheet!AQ265=0,"",Spreadsheet!AQ265)</f>
      </c>
      <c r="AR59" s="176">
        <f>IF(Spreadsheet!AR265=0,"",Spreadsheet!AR265)</f>
      </c>
      <c r="AS59" s="176">
        <f>IF(Spreadsheet!AS265=0,"",Spreadsheet!AS265)</f>
      </c>
      <c r="AT59" s="176">
        <f>IF(Spreadsheet!AT265=0,"",Spreadsheet!AT265)</f>
      </c>
      <c r="AU59" s="176">
        <f>IF(Spreadsheet!AU265=0,"",Spreadsheet!AU265)</f>
      </c>
      <c r="AV59" s="176">
        <f>IF(Spreadsheet!AV265=0,"",Spreadsheet!AV265)</f>
      </c>
      <c r="AW59" s="176">
        <f>IF(Spreadsheet!AW265=0,"",Spreadsheet!AW265)</f>
      </c>
      <c r="AX59" s="176">
        <f>IF(Spreadsheet!AX265=0,"",Spreadsheet!AX265)</f>
      </c>
      <c r="AY59" s="176">
        <f>IF(Spreadsheet!AY265=0,"",Spreadsheet!AY265)</f>
      </c>
      <c r="AZ59" s="176">
        <f>IF(Spreadsheet!AZ265=0,"",Spreadsheet!AZ265)</f>
      </c>
      <c r="BA59" s="176">
        <f>IF(Spreadsheet!BA265=0,"",Spreadsheet!BA265)</f>
      </c>
      <c r="BB59" s="176">
        <f>IF(Spreadsheet!BB265=0,"",Spreadsheet!BB265)</f>
      </c>
      <c r="BC59" s="176">
        <f>IF(Spreadsheet!BC265=0,"",Spreadsheet!BC265)</f>
      </c>
      <c r="BD59" s="176">
        <f>IF(Spreadsheet!BD265=0,"",Spreadsheet!BD265)</f>
      </c>
      <c r="BE59" s="176">
        <f>IF(Spreadsheet!BE265=0,"",Spreadsheet!BE265)</f>
      </c>
      <c r="BF59" s="176">
        <f>IF(Spreadsheet!BF265=0,"",Spreadsheet!BF265)</f>
      </c>
      <c r="BG59" s="176">
        <f>IF(Spreadsheet!BG265=0,"",Spreadsheet!BG265)</f>
      </c>
      <c r="BH59" s="176">
        <f>IF(Spreadsheet!BH265=0,"",Spreadsheet!BH265)</f>
      </c>
      <c r="BI59" s="176">
        <f>IF(Spreadsheet!BI265=0,"",Spreadsheet!BI265)</f>
      </c>
      <c r="BJ59" s="176">
        <f>IF(Spreadsheet!BJ265=0,"",Spreadsheet!BJ265)</f>
      </c>
      <c r="BK59" s="176">
        <f>IF(Spreadsheet!BK265=0,"",Spreadsheet!BK265)</f>
      </c>
      <c r="BL59" s="176">
        <f>IF(Spreadsheet!BL265=0,"",Spreadsheet!BL265)</f>
      </c>
      <c r="BM59" s="176">
        <f>IF(Spreadsheet!BM265=0,"",Spreadsheet!BM265)</f>
      </c>
      <c r="BN59" s="176">
        <f>IF(Spreadsheet!BN265=0,"",Spreadsheet!BN265)</f>
      </c>
      <c r="BO59" s="176">
        <f>IF(Spreadsheet!BO265=0,"",Spreadsheet!BO265)</f>
      </c>
      <c r="BP59" s="176">
        <f>IF(Spreadsheet!BP265=0,"",Spreadsheet!BP265)</f>
      </c>
      <c r="BQ59" s="176">
        <f>IF(Spreadsheet!BQ265=0,"",Spreadsheet!BQ265)</f>
      </c>
      <c r="BR59" s="176">
        <f>IF(Spreadsheet!BR265=0,"",Spreadsheet!BR265)</f>
      </c>
      <c r="BS59" s="176">
        <f>IF(Spreadsheet!BS265=0,"",Spreadsheet!BS265)</f>
      </c>
      <c r="BT59" s="176">
        <f>IF(Spreadsheet!BT265=0,"",Spreadsheet!BT265)</f>
      </c>
      <c r="BU59" s="176">
        <f>IF(Spreadsheet!BU265=0,"",Spreadsheet!BU265)</f>
      </c>
      <c r="BV59" s="176">
        <f>IF(Spreadsheet!BV265=0,"",Spreadsheet!BV265)</f>
      </c>
      <c r="BW59" s="176">
        <f>IF(Spreadsheet!BW265=0,"",Spreadsheet!BW265)</f>
      </c>
      <c r="BX59" s="176">
        <f>IF(Spreadsheet!BX265=0,"",Spreadsheet!BX265)</f>
      </c>
      <c r="BY59" s="176">
        <f>IF(Spreadsheet!BY265=0,"",Spreadsheet!BY265)</f>
      </c>
      <c r="BZ59" s="176">
        <f>IF(Spreadsheet!BZ265=0,"",Spreadsheet!BZ265)</f>
      </c>
      <c r="CA59" s="176">
        <f>IF(Spreadsheet!CA265=0,"",Spreadsheet!CA265)</f>
      </c>
      <c r="CB59" s="176">
        <f>IF(Spreadsheet!CB265=0,"",Spreadsheet!CB265)</f>
      </c>
      <c r="CC59" s="176">
        <f>IF(Spreadsheet!CC265=0,"",Spreadsheet!CC265)</f>
      </c>
      <c r="CD59" s="176">
        <f>IF(Spreadsheet!CD265=0,"",Spreadsheet!CD265)</f>
      </c>
      <c r="CE59" s="176">
        <f>IF(Spreadsheet!CE265=0,"",Spreadsheet!CE265)</f>
      </c>
      <c r="CF59" s="176">
        <f>IF(Spreadsheet!CF265=0,"",Spreadsheet!CF265)</f>
      </c>
      <c r="CG59" s="176">
        <f>IF(Spreadsheet!CG265=0,"",Spreadsheet!CG265)</f>
      </c>
      <c r="CH59" s="176">
        <f>IF(Spreadsheet!CH265=0,"",Spreadsheet!CH265)</f>
      </c>
      <c r="CI59" s="176">
        <f>IF(Spreadsheet!CI265=0,"",Spreadsheet!CI265)</f>
      </c>
      <c r="CJ59" s="176">
        <f>IF(Spreadsheet!CJ265=0,"",Spreadsheet!CJ265)</f>
      </c>
      <c r="CK59" s="176">
        <f>IF(Spreadsheet!CK265=0,"",Spreadsheet!CK265)</f>
      </c>
      <c r="CL59" s="176">
        <f>IF(Spreadsheet!CL265=0,"",Spreadsheet!CL265)</f>
      </c>
      <c r="CM59" s="176">
        <f>IF(Spreadsheet!CM265=0,"",Spreadsheet!CM265)</f>
      </c>
      <c r="CN59" s="176">
        <f>IF(Spreadsheet!CN265=0,"",Spreadsheet!CN265)</f>
      </c>
      <c r="CO59" s="176">
        <f>IF(Spreadsheet!CO265=0,"",Spreadsheet!CO265)</f>
      </c>
    </row>
    <row r="60" spans="1:93" s="128" customFormat="1" ht="14.25">
      <c r="A60" s="411"/>
      <c r="B60" s="172" t="s">
        <v>191</v>
      </c>
      <c r="C60" s="177">
        <f>IF(Spreadsheet!J266=0,"",Spreadsheet!J266)</f>
      </c>
      <c r="D60" s="177">
        <f>IF(Spreadsheet!B266=0,"",Spreadsheet!B266)</f>
      </c>
      <c r="E60" s="177">
        <f>IF(Spreadsheet!C266=0,"",Spreadsheet!C266)</f>
      </c>
      <c r="F60" s="177">
        <f>IF(Spreadsheet!D266=0,"",Spreadsheet!D266)</f>
      </c>
      <c r="G60" s="177">
        <f>IF(Spreadsheet!E266=0,"",Spreadsheet!E266)</f>
      </c>
      <c r="H60" s="177">
        <f>IF(Spreadsheet!F266=0,"",Spreadsheet!F266)</f>
      </c>
      <c r="I60" s="177">
        <f>IF(Spreadsheet!G266=0,"",Spreadsheet!G266)</f>
      </c>
      <c r="J60" s="173">
        <f>IF(Spreadsheet!H266=0,"",Spreadsheet!H266)</f>
      </c>
      <c r="K60" s="173">
        <f>IF(Spreadsheet!I266=0,"",Spreadsheet!I266)</f>
      </c>
      <c r="L60" s="173">
        <f>IF(Spreadsheet!K266=0,"",Spreadsheet!K266)</f>
      </c>
      <c r="M60" s="173">
        <f>IF(Spreadsheet!L266=0,"",Spreadsheet!L266)</f>
      </c>
      <c r="N60" s="173">
        <f>IF(Spreadsheet!M266=0,"",Spreadsheet!M266)</f>
      </c>
      <c r="O60" s="173">
        <f>IF(Spreadsheet!N266=0,"",Spreadsheet!N266)</f>
      </c>
      <c r="P60" s="173">
        <f>IF(Spreadsheet!O266=0,"",Spreadsheet!O266)</f>
      </c>
      <c r="Q60" s="173">
        <f>IF(Spreadsheet!P266=0,"",Spreadsheet!P266)</f>
      </c>
      <c r="R60" s="173">
        <f>IF(Spreadsheet!Q266=0,"",Spreadsheet!Q266)</f>
      </c>
      <c r="S60" s="173">
        <f>IF(Spreadsheet!S266=0,"",Spreadsheet!S266)</f>
      </c>
      <c r="T60" s="173">
        <f>IF(Spreadsheet!T266=0,"",Spreadsheet!T266)</f>
      </c>
      <c r="U60" s="173">
        <f>IF(Spreadsheet!U266=0,"",Spreadsheet!U266)</f>
      </c>
      <c r="V60" s="173">
        <f>IF(Spreadsheet!V266=0,"",Spreadsheet!V266)</f>
      </c>
      <c r="W60" s="173">
        <f>IF(Spreadsheet!W266=0,"",Spreadsheet!W266)</f>
      </c>
      <c r="X60" s="173">
        <f>IF(Spreadsheet!X266=0,"",Spreadsheet!X266)</f>
      </c>
      <c r="Y60" s="173">
        <f>IF(Spreadsheet!Y266=0,"",Spreadsheet!Y266)</f>
      </c>
      <c r="Z60" s="173">
        <f>IF(Spreadsheet!Z266=0,"",Spreadsheet!Z266)</f>
      </c>
      <c r="AA60" s="173">
        <f>IF(Spreadsheet!AA266=0,"",Spreadsheet!AA266)</f>
      </c>
      <c r="AB60" s="173">
        <f>IF(Spreadsheet!AB266=0,"",Spreadsheet!AB266)</f>
      </c>
      <c r="AC60" s="173">
        <f>IF(Spreadsheet!AC266=0,"",Spreadsheet!AC266)</f>
      </c>
      <c r="AD60" s="173">
        <f>IF(Spreadsheet!AD266=0,"",Spreadsheet!AD266)</f>
      </c>
      <c r="AE60" s="173">
        <f>IF(Spreadsheet!AE266=0,"",Spreadsheet!AE266)</f>
      </c>
      <c r="AF60" s="173">
        <f>IF(Spreadsheet!AF266=0,"",Spreadsheet!AF266)</f>
      </c>
      <c r="AG60" s="173">
        <f>IF(Spreadsheet!AG266=0,"",Spreadsheet!AG266)</f>
      </c>
      <c r="AH60" s="173">
        <f>IF(Spreadsheet!AH266=0,"",Spreadsheet!AH266)</f>
      </c>
      <c r="AI60" s="173">
        <f>IF(Spreadsheet!AI266=0,"",Spreadsheet!AI266)</f>
      </c>
      <c r="AJ60" s="173">
        <f>IF(Spreadsheet!AJ266=0,"",Spreadsheet!AJ266)</f>
      </c>
      <c r="AK60" s="173">
        <f>IF(Spreadsheet!AK266=0,"",Spreadsheet!AK266)</f>
      </c>
      <c r="AL60" s="173">
        <f>IF(Spreadsheet!AL266=0,"",Spreadsheet!AL266)</f>
      </c>
      <c r="AM60" s="173">
        <f>IF(Spreadsheet!AM266=0,"",Spreadsheet!AM266)</f>
      </c>
      <c r="AN60" s="173">
        <f>IF(Spreadsheet!AN266=0,"",Spreadsheet!AN266)</f>
      </c>
      <c r="AO60" s="173">
        <f>IF(Spreadsheet!AO266=0,"",Spreadsheet!AO266)</f>
      </c>
      <c r="AP60" s="173">
        <f>IF(Spreadsheet!AP266=0,"",Spreadsheet!AP266)</f>
      </c>
      <c r="AQ60" s="173">
        <f>IF(Spreadsheet!AQ266=0,"",Spreadsheet!AQ266)</f>
      </c>
      <c r="AR60" s="173">
        <f>IF(Spreadsheet!AR266=0,"",Spreadsheet!AR266)</f>
      </c>
      <c r="AS60" s="173">
        <f>IF(Spreadsheet!AS266=0,"",Spreadsheet!AS266)</f>
      </c>
      <c r="AT60" s="173">
        <f>IF(Spreadsheet!AT266=0,"",Spreadsheet!AT266)</f>
      </c>
      <c r="AU60" s="173">
        <f>IF(Spreadsheet!AU266=0,"",Spreadsheet!AU266)</f>
      </c>
      <c r="AV60" s="173">
        <f>IF(Spreadsheet!AV266=0,"",Spreadsheet!AV266)</f>
      </c>
      <c r="AW60" s="173">
        <f>IF(Spreadsheet!AW266=0,"",Spreadsheet!AW266)</f>
      </c>
      <c r="AX60" s="173">
        <f>IF(Spreadsheet!AX266=0,"",Spreadsheet!AX266)</f>
      </c>
      <c r="AY60" s="173">
        <f>IF(Spreadsheet!AY266=0,"",Spreadsheet!AY266)</f>
      </c>
      <c r="AZ60" s="173">
        <f>IF(Spreadsheet!AZ266=0,"",Spreadsheet!AZ266)</f>
      </c>
      <c r="BA60" s="173">
        <f>IF(Spreadsheet!BA266=0,"",Spreadsheet!BA266)</f>
      </c>
      <c r="BB60" s="173">
        <f>IF(Spreadsheet!BB266=0,"",Spreadsheet!BB266)</f>
      </c>
      <c r="BC60" s="173">
        <f>IF(Spreadsheet!BC266=0,"",Spreadsheet!BC266)</f>
      </c>
      <c r="BD60" s="173">
        <f>IF(Spreadsheet!BD266=0,"",Spreadsheet!BD266)</f>
      </c>
      <c r="BE60" s="173">
        <f>IF(Spreadsheet!BE266=0,"",Spreadsheet!BE266)</f>
      </c>
      <c r="BF60" s="173">
        <f>IF(Spreadsheet!BF266=0,"",Spreadsheet!BF266)</f>
      </c>
      <c r="BG60" s="173">
        <f>IF(Spreadsheet!BG266=0,"",Spreadsheet!BG266)</f>
      </c>
      <c r="BH60" s="173">
        <f>IF(Spreadsheet!BH266=0,"",Spreadsheet!BH266)</f>
      </c>
      <c r="BI60" s="173">
        <f>IF(Spreadsheet!BI266=0,"",Spreadsheet!BI266)</f>
      </c>
      <c r="BJ60" s="173">
        <f>IF(Spreadsheet!BJ266=0,"",Spreadsheet!BJ266)</f>
      </c>
      <c r="BK60" s="173">
        <f>IF(Spreadsheet!BK266=0,"",Spreadsheet!BK266)</f>
      </c>
      <c r="BL60" s="173">
        <f>IF(Spreadsheet!BL266=0,"",Spreadsheet!BL266)</f>
      </c>
      <c r="BM60" s="173">
        <f>IF(Spreadsheet!BM266=0,"",Spreadsheet!BM266)</f>
      </c>
      <c r="BN60" s="173">
        <f>IF(Spreadsheet!BN266=0,"",Spreadsheet!BN266)</f>
      </c>
      <c r="BO60" s="173">
        <f>IF(Spreadsheet!BO266=0,"",Spreadsheet!BO266)</f>
      </c>
      <c r="BP60" s="173">
        <f>IF(Spreadsheet!BP266=0,"",Spreadsheet!BP266)</f>
      </c>
      <c r="BQ60" s="173">
        <f>IF(Spreadsheet!BQ266=0,"",Spreadsheet!BQ266)</f>
      </c>
      <c r="BR60" s="173">
        <f>IF(Spreadsheet!BR266=0,"",Spreadsheet!BR266)</f>
      </c>
      <c r="BS60" s="173">
        <f>IF(Spreadsheet!BS266=0,"",Spreadsheet!BS266)</f>
      </c>
      <c r="BT60" s="173">
        <f>IF(Spreadsheet!BT266=0,"",Spreadsheet!BT266)</f>
      </c>
      <c r="BU60" s="173">
        <f>IF(Spreadsheet!BU266=0,"",Spreadsheet!BU266)</f>
      </c>
      <c r="BV60" s="173">
        <f>IF(Spreadsheet!BV266=0,"",Spreadsheet!BV266)</f>
      </c>
      <c r="BW60" s="173">
        <f>IF(Spreadsheet!BW266=0,"",Spreadsheet!BW266)</f>
      </c>
      <c r="BX60" s="173">
        <f>IF(Spreadsheet!BX266=0,"",Spreadsheet!BX266)</f>
      </c>
      <c r="BY60" s="173">
        <f>IF(Spreadsheet!BY266=0,"",Spreadsheet!BY266)</f>
      </c>
      <c r="BZ60" s="173">
        <f>IF(Spreadsheet!BZ266=0,"",Spreadsheet!BZ266)</f>
      </c>
      <c r="CA60" s="173">
        <f>IF(Spreadsheet!CA266=0,"",Spreadsheet!CA266)</f>
      </c>
      <c r="CB60" s="173">
        <f>IF(Spreadsheet!CB266=0,"",Spreadsheet!CB266)</f>
      </c>
      <c r="CC60" s="173">
        <f>IF(Spreadsheet!CC266=0,"",Spreadsheet!CC266)</f>
      </c>
      <c r="CD60" s="173">
        <f>IF(Spreadsheet!CD266=0,"",Spreadsheet!CD266)</f>
      </c>
      <c r="CE60" s="173">
        <f>IF(Spreadsheet!CE266=0,"",Spreadsheet!CE266)</f>
      </c>
      <c r="CF60" s="173">
        <f>IF(Spreadsheet!CF266=0,"",Spreadsheet!CF266)</f>
      </c>
      <c r="CG60" s="173">
        <f>IF(Spreadsheet!CG266=0,"",Spreadsheet!CG266)</f>
      </c>
      <c r="CH60" s="173">
        <f>IF(Spreadsheet!CH266=0,"",Spreadsheet!CH266)</f>
      </c>
      <c r="CI60" s="173">
        <f>IF(Spreadsheet!CI266=0,"",Spreadsheet!CI266)</f>
      </c>
      <c r="CJ60" s="173">
        <f>IF(Spreadsheet!CJ266=0,"",Spreadsheet!CJ266)</f>
      </c>
      <c r="CK60" s="173">
        <f>IF(Spreadsheet!CK266=0,"",Spreadsheet!CK266)</f>
      </c>
      <c r="CL60" s="173">
        <f>IF(Spreadsheet!CL266=0,"",Spreadsheet!CL266)</f>
      </c>
      <c r="CM60" s="173">
        <f>IF(Spreadsheet!CM266=0,"",Spreadsheet!CM266)</f>
      </c>
      <c r="CN60" s="173">
        <f>IF(Spreadsheet!CN266=0,"",Spreadsheet!CN266)</f>
      </c>
      <c r="CO60" s="173">
        <f>IF(Spreadsheet!CO266=0,"",Spreadsheet!CO266)</f>
      </c>
    </row>
    <row r="61" spans="1:93" s="2" customFormat="1" ht="14.25">
      <c r="A61" s="411"/>
      <c r="B61" s="174" t="s">
        <v>192</v>
      </c>
      <c r="C61" s="175">
        <f>IF(Spreadsheet!J267=0,"",Spreadsheet!J267)</f>
      </c>
      <c r="D61" s="175">
        <f>IF(Spreadsheet!B267=0,"",Spreadsheet!B267)</f>
      </c>
      <c r="E61" s="175">
        <f>IF(Spreadsheet!C267=0,"",Spreadsheet!C267)</f>
      </c>
      <c r="F61" s="175">
        <f>IF(Spreadsheet!D267=0,"",Spreadsheet!D267)</f>
      </c>
      <c r="G61" s="175">
        <f>IF(Spreadsheet!E267=0,"",Spreadsheet!E267)</f>
      </c>
      <c r="H61" s="175">
        <f>IF(Spreadsheet!F267=0,"",Spreadsheet!F267)</f>
      </c>
      <c r="I61" s="175">
        <f>IF(Spreadsheet!G267=0,"",Spreadsheet!G267)</f>
      </c>
      <c r="J61" s="176">
        <f>IF(Spreadsheet!H267=0,"",Spreadsheet!H267)</f>
      </c>
      <c r="K61" s="176">
        <f>IF(Spreadsheet!I267=0,"",Spreadsheet!I267)</f>
      </c>
      <c r="L61" s="176">
        <f>IF(Spreadsheet!K267=0,"",Spreadsheet!K267)</f>
      </c>
      <c r="M61" s="176">
        <f>IF(Spreadsheet!L267=0,"",Spreadsheet!L267)</f>
      </c>
      <c r="N61" s="176">
        <f>IF(Spreadsheet!M267=0,"",Spreadsheet!M267)</f>
      </c>
      <c r="O61" s="176">
        <f>IF(Spreadsheet!N267=0,"",Spreadsheet!N267)</f>
      </c>
      <c r="P61" s="176">
        <f>IF(Spreadsheet!O267=0,"",Spreadsheet!O267)</f>
      </c>
      <c r="Q61" s="176">
        <f>IF(Spreadsheet!P267=0,"",Spreadsheet!P267)</f>
      </c>
      <c r="R61" s="176">
        <f>IF(Spreadsheet!Q267=0,"",Spreadsheet!Q267)</f>
      </c>
      <c r="S61" s="176">
        <f>IF(Spreadsheet!S267=0,"",Spreadsheet!S267)</f>
      </c>
      <c r="T61" s="176">
        <f>IF(Spreadsheet!T267=0,"",Spreadsheet!T267)</f>
      </c>
      <c r="U61" s="176">
        <f>IF(Spreadsheet!U267=0,"",Spreadsheet!U267)</f>
      </c>
      <c r="V61" s="176">
        <f>IF(Spreadsheet!V267=0,"",Spreadsheet!V267)</f>
      </c>
      <c r="W61" s="176">
        <f>IF(Spreadsheet!W267=0,"",Spreadsheet!W267)</f>
      </c>
      <c r="X61" s="176">
        <f>IF(Spreadsheet!X267=0,"",Spreadsheet!X267)</f>
      </c>
      <c r="Y61" s="176">
        <f>IF(Spreadsheet!Y267=0,"",Spreadsheet!Y267)</f>
      </c>
      <c r="Z61" s="176">
        <f>IF(Spreadsheet!Z267=0,"",Spreadsheet!Z267)</f>
      </c>
      <c r="AA61" s="176">
        <f>IF(Spreadsheet!AA267=0,"",Spreadsheet!AA267)</f>
      </c>
      <c r="AB61" s="176">
        <f>IF(Spreadsheet!AB267=0,"",Spreadsheet!AB267)</f>
      </c>
      <c r="AC61" s="176">
        <f>IF(Spreadsheet!AC267=0,"",Spreadsheet!AC267)</f>
      </c>
      <c r="AD61" s="176">
        <f>IF(Spreadsheet!AD267=0,"",Spreadsheet!AD267)</f>
      </c>
      <c r="AE61" s="176">
        <f>IF(Spreadsheet!AE267=0,"",Spreadsheet!AE267)</f>
      </c>
      <c r="AF61" s="176">
        <f>IF(Spreadsheet!AF267=0,"",Spreadsheet!AF267)</f>
      </c>
      <c r="AG61" s="176">
        <f>IF(Spreadsheet!AG267=0,"",Spreadsheet!AG267)</f>
      </c>
      <c r="AH61" s="176">
        <f>IF(Spreadsheet!AH267=0,"",Spreadsheet!AH267)</f>
      </c>
      <c r="AI61" s="176">
        <f>IF(Spreadsheet!AI267=0,"",Spreadsheet!AI267)</f>
      </c>
      <c r="AJ61" s="176">
        <f>IF(Spreadsheet!AJ267=0,"",Spreadsheet!AJ267)</f>
      </c>
      <c r="AK61" s="176">
        <f>IF(Spreadsheet!AK267=0,"",Spreadsheet!AK267)</f>
      </c>
      <c r="AL61" s="176">
        <f>IF(Spreadsheet!AL267=0,"",Spreadsheet!AL267)</f>
      </c>
      <c r="AM61" s="176">
        <f>IF(Spreadsheet!AM267=0,"",Spreadsheet!AM267)</f>
      </c>
      <c r="AN61" s="176">
        <f>IF(Spreadsheet!AN267=0,"",Spreadsheet!AN267)</f>
      </c>
      <c r="AO61" s="176">
        <f>IF(Spreadsheet!AO267=0,"",Spreadsheet!AO267)</f>
      </c>
      <c r="AP61" s="176">
        <f>IF(Spreadsheet!AP267=0,"",Spreadsheet!AP267)</f>
      </c>
      <c r="AQ61" s="176">
        <f>IF(Spreadsheet!AQ267=0,"",Spreadsheet!AQ267)</f>
      </c>
      <c r="AR61" s="176">
        <f>IF(Spreadsheet!AR267=0,"",Spreadsheet!AR267)</f>
      </c>
      <c r="AS61" s="176">
        <f>IF(Spreadsheet!AS267=0,"",Spreadsheet!AS267)</f>
      </c>
      <c r="AT61" s="176">
        <f>IF(Spreadsheet!AT267=0,"",Spreadsheet!AT267)</f>
      </c>
      <c r="AU61" s="176">
        <f>IF(Spreadsheet!AU267=0,"",Spreadsheet!AU267)</f>
      </c>
      <c r="AV61" s="176">
        <f>IF(Spreadsheet!AV267=0,"",Spreadsheet!AV267)</f>
      </c>
      <c r="AW61" s="176">
        <f>IF(Spreadsheet!AW267=0,"",Spreadsheet!AW267)</f>
      </c>
      <c r="AX61" s="176">
        <f>IF(Spreadsheet!AX267=0,"",Spreadsheet!AX267)</f>
      </c>
      <c r="AY61" s="176">
        <f>IF(Spreadsheet!AY267=0,"",Spreadsheet!AY267)</f>
      </c>
      <c r="AZ61" s="176">
        <f>IF(Spreadsheet!AZ267=0,"",Spreadsheet!AZ267)</f>
      </c>
      <c r="BA61" s="176">
        <f>IF(Spreadsheet!BA267=0,"",Spreadsheet!BA267)</f>
      </c>
      <c r="BB61" s="176">
        <f>IF(Spreadsheet!BB267=0,"",Spreadsheet!BB267)</f>
      </c>
      <c r="BC61" s="176">
        <f>IF(Spreadsheet!BC267=0,"",Spreadsheet!BC267)</f>
      </c>
      <c r="BD61" s="176">
        <f>IF(Spreadsheet!BD267=0,"",Spreadsheet!BD267)</f>
      </c>
      <c r="BE61" s="176">
        <f>IF(Spreadsheet!BE267=0,"",Spreadsheet!BE267)</f>
      </c>
      <c r="BF61" s="176">
        <f>IF(Spreadsheet!BF267=0,"",Spreadsheet!BF267)</f>
      </c>
      <c r="BG61" s="176">
        <f>IF(Spreadsheet!BG267=0,"",Spreadsheet!BG267)</f>
      </c>
      <c r="BH61" s="176">
        <f>IF(Spreadsheet!BH267=0,"",Spreadsheet!BH267)</f>
      </c>
      <c r="BI61" s="176">
        <f>IF(Spreadsheet!BI267=0,"",Spreadsheet!BI267)</f>
      </c>
      <c r="BJ61" s="176">
        <f>IF(Spreadsheet!BJ267=0,"",Spreadsheet!BJ267)</f>
      </c>
      <c r="BK61" s="176">
        <f>IF(Spreadsheet!BK267=0,"",Spreadsheet!BK267)</f>
      </c>
      <c r="BL61" s="176">
        <f>IF(Spreadsheet!BL267=0,"",Spreadsheet!BL267)</f>
      </c>
      <c r="BM61" s="176">
        <f>IF(Spreadsheet!BM267=0,"",Spreadsheet!BM267)</f>
      </c>
      <c r="BN61" s="176">
        <f>IF(Spreadsheet!BN267=0,"",Spreadsheet!BN267)</f>
      </c>
      <c r="BO61" s="176">
        <f>IF(Spreadsheet!BO267=0,"",Spreadsheet!BO267)</f>
      </c>
      <c r="BP61" s="176">
        <f>IF(Spreadsheet!BP267=0,"",Spreadsheet!BP267)</f>
      </c>
      <c r="BQ61" s="176">
        <f>IF(Spreadsheet!BQ267=0,"",Spreadsheet!BQ267)</f>
      </c>
      <c r="BR61" s="176">
        <f>IF(Spreadsheet!BR267=0,"",Spreadsheet!BR267)</f>
      </c>
      <c r="BS61" s="176">
        <f>IF(Spreadsheet!BS267=0,"",Spreadsheet!BS267)</f>
      </c>
      <c r="BT61" s="176">
        <f>IF(Spreadsheet!BT267=0,"",Spreadsheet!BT267)</f>
      </c>
      <c r="BU61" s="176">
        <f>IF(Spreadsheet!BU267=0,"",Spreadsheet!BU267)</f>
      </c>
      <c r="BV61" s="176">
        <f>IF(Spreadsheet!BV267=0,"",Spreadsheet!BV267)</f>
      </c>
      <c r="BW61" s="176">
        <f>IF(Spreadsheet!BW267=0,"",Spreadsheet!BW267)</f>
      </c>
      <c r="BX61" s="176">
        <f>IF(Spreadsheet!BX267=0,"",Spreadsheet!BX267)</f>
      </c>
      <c r="BY61" s="176">
        <f>IF(Spreadsheet!BY267=0,"",Spreadsheet!BY267)</f>
      </c>
      <c r="BZ61" s="176">
        <f>IF(Spreadsheet!BZ267=0,"",Spreadsheet!BZ267)</f>
      </c>
      <c r="CA61" s="176">
        <f>IF(Spreadsheet!CA267=0,"",Spreadsheet!CA267)</f>
      </c>
      <c r="CB61" s="176">
        <f>IF(Spreadsheet!CB267=0,"",Spreadsheet!CB267)</f>
      </c>
      <c r="CC61" s="176">
        <f>IF(Spreadsheet!CC267=0,"",Spreadsheet!CC267)</f>
      </c>
      <c r="CD61" s="176">
        <f>IF(Spreadsheet!CD267=0,"",Spreadsheet!CD267)</f>
      </c>
      <c r="CE61" s="176">
        <f>IF(Spreadsheet!CE267=0,"",Spreadsheet!CE267)</f>
      </c>
      <c r="CF61" s="176">
        <f>IF(Spreadsheet!CF267=0,"",Spreadsheet!CF267)</f>
      </c>
      <c r="CG61" s="176">
        <f>IF(Spreadsheet!CG267=0,"",Spreadsheet!CG267)</f>
      </c>
      <c r="CH61" s="176">
        <f>IF(Spreadsheet!CH267=0,"",Spreadsheet!CH267)</f>
      </c>
      <c r="CI61" s="176">
        <f>IF(Spreadsheet!CI267=0,"",Spreadsheet!CI267)</f>
      </c>
      <c r="CJ61" s="176">
        <f>IF(Spreadsheet!CJ267=0,"",Spreadsheet!CJ267)</f>
      </c>
      <c r="CK61" s="176">
        <f>IF(Spreadsheet!CK267=0,"",Spreadsheet!CK267)</f>
      </c>
      <c r="CL61" s="176">
        <f>IF(Spreadsheet!CL267=0,"",Spreadsheet!CL267)</f>
      </c>
      <c r="CM61" s="176">
        <f>IF(Spreadsheet!CM267=0,"",Spreadsheet!CM267)</f>
      </c>
      <c r="CN61" s="176">
        <f>IF(Spreadsheet!CN267=0,"",Spreadsheet!CN267)</f>
      </c>
      <c r="CO61" s="176">
        <f>IF(Spreadsheet!CO267=0,"",Spreadsheet!CO267)</f>
      </c>
    </row>
    <row r="62" spans="1:93" s="128" customFormat="1" ht="14.25">
      <c r="A62" s="411"/>
      <c r="B62" s="172" t="s">
        <v>193</v>
      </c>
      <c r="C62" s="177">
        <f>IF(Spreadsheet!J268=0,"",Spreadsheet!J268)</f>
      </c>
      <c r="D62" s="177">
        <f>IF(Spreadsheet!B268=0,"",Spreadsheet!B268)</f>
      </c>
      <c r="E62" s="177">
        <f>IF(Spreadsheet!C268=0,"",Spreadsheet!C268)</f>
      </c>
      <c r="F62" s="177">
        <f>IF(Spreadsheet!D268=0,"",Spreadsheet!D268)</f>
      </c>
      <c r="G62" s="177">
        <f>IF(Spreadsheet!E268=0,"",Spreadsheet!E268)</f>
      </c>
      <c r="H62" s="177">
        <f>IF(Spreadsheet!F268=0,"",Spreadsheet!F268)</f>
      </c>
      <c r="I62" s="177">
        <f>IF(Spreadsheet!G268=0,"",Spreadsheet!G268)</f>
      </c>
      <c r="J62" s="173">
        <f>IF(Spreadsheet!H268=0,"",Spreadsheet!H268)</f>
      </c>
      <c r="K62" s="173">
        <f>IF(Spreadsheet!I268=0,"",Spreadsheet!I268)</f>
      </c>
      <c r="L62" s="173">
        <f>IF(Spreadsheet!K268=0,"",Spreadsheet!K268)</f>
      </c>
      <c r="M62" s="173">
        <f>IF(Spreadsheet!L268=0,"",Spreadsheet!L268)</f>
      </c>
      <c r="N62" s="173">
        <f>IF(Spreadsheet!M268=0,"",Spreadsheet!M268)</f>
      </c>
      <c r="O62" s="173">
        <f>IF(Spreadsheet!N268=0,"",Spreadsheet!N268)</f>
      </c>
      <c r="P62" s="173">
        <f>IF(Spreadsheet!O268=0,"",Spreadsheet!O268)</f>
      </c>
      <c r="Q62" s="173">
        <f>IF(Spreadsheet!P268=0,"",Spreadsheet!P268)</f>
      </c>
      <c r="R62" s="173">
        <f>IF(Spreadsheet!Q268=0,"",Spreadsheet!Q268)</f>
      </c>
      <c r="S62" s="173">
        <f>IF(Spreadsheet!S268=0,"",Spreadsheet!S268)</f>
      </c>
      <c r="T62" s="173">
        <f>IF(Spreadsheet!T268=0,"",Spreadsheet!T268)</f>
      </c>
      <c r="U62" s="173">
        <f>IF(Spreadsheet!U268=0,"",Spreadsheet!U268)</f>
      </c>
      <c r="V62" s="173">
        <f>IF(Spreadsheet!V268=0,"",Spreadsheet!V268)</f>
      </c>
      <c r="W62" s="173">
        <f>IF(Spreadsheet!W268=0,"",Spreadsheet!W268)</f>
      </c>
      <c r="X62" s="173">
        <f>IF(Spreadsheet!X268=0,"",Spreadsheet!X268)</f>
      </c>
      <c r="Y62" s="173">
        <f>IF(Spreadsheet!Y268=0,"",Spreadsheet!Y268)</f>
      </c>
      <c r="Z62" s="173">
        <f>IF(Spreadsheet!Z268=0,"",Spreadsheet!Z268)</f>
      </c>
      <c r="AA62" s="173">
        <f>IF(Spreadsheet!AA268=0,"",Spreadsheet!AA268)</f>
      </c>
      <c r="AB62" s="173">
        <f>IF(Spreadsheet!AB268=0,"",Spreadsheet!AB268)</f>
      </c>
      <c r="AC62" s="173">
        <f>IF(Spreadsheet!AC268=0,"",Spreadsheet!AC268)</f>
      </c>
      <c r="AD62" s="173">
        <f>IF(Spreadsheet!AD268=0,"",Spreadsheet!AD268)</f>
      </c>
      <c r="AE62" s="173">
        <f>IF(Spreadsheet!AE268=0,"",Spreadsheet!AE268)</f>
      </c>
      <c r="AF62" s="173">
        <f>IF(Spreadsheet!AF268=0,"",Spreadsheet!AF268)</f>
      </c>
      <c r="AG62" s="173">
        <f>IF(Spreadsheet!AG268=0,"",Spreadsheet!AG268)</f>
      </c>
      <c r="AH62" s="173">
        <f>IF(Spreadsheet!AH268=0,"",Spreadsheet!AH268)</f>
      </c>
      <c r="AI62" s="173">
        <f>IF(Spreadsheet!AI268=0,"",Spreadsheet!AI268)</f>
      </c>
      <c r="AJ62" s="173">
        <f>IF(Spreadsheet!AJ268=0,"",Spreadsheet!AJ268)</f>
      </c>
      <c r="AK62" s="173">
        <f>IF(Spreadsheet!AK268=0,"",Spreadsheet!AK268)</f>
      </c>
      <c r="AL62" s="173">
        <f>IF(Spreadsheet!AL268=0,"",Spreadsheet!AL268)</f>
      </c>
      <c r="AM62" s="173">
        <f>IF(Spreadsheet!AM268=0,"",Spreadsheet!AM268)</f>
      </c>
      <c r="AN62" s="173">
        <f>IF(Spreadsheet!AN268=0,"",Spreadsheet!AN268)</f>
      </c>
      <c r="AO62" s="173">
        <f>IF(Spreadsheet!AO268=0,"",Spreadsheet!AO268)</f>
      </c>
      <c r="AP62" s="173">
        <f>IF(Spreadsheet!AP268=0,"",Spreadsheet!AP268)</f>
      </c>
      <c r="AQ62" s="173">
        <f>IF(Spreadsheet!AQ268=0,"",Spreadsheet!AQ268)</f>
      </c>
      <c r="AR62" s="173">
        <f>IF(Spreadsheet!AR268=0,"",Spreadsheet!AR268)</f>
      </c>
      <c r="AS62" s="173">
        <f>IF(Spreadsheet!AS268=0,"",Spreadsheet!AS268)</f>
      </c>
      <c r="AT62" s="173">
        <f>IF(Spreadsheet!AT268=0,"",Spreadsheet!AT268)</f>
      </c>
      <c r="AU62" s="173">
        <f>IF(Spreadsheet!AU268=0,"",Spreadsheet!AU268)</f>
      </c>
      <c r="AV62" s="173">
        <f>IF(Spreadsheet!AV268=0,"",Spreadsheet!AV268)</f>
      </c>
      <c r="AW62" s="173">
        <f>IF(Spreadsheet!AW268=0,"",Spreadsheet!AW268)</f>
      </c>
      <c r="AX62" s="173">
        <f>IF(Spreadsheet!AX268=0,"",Spreadsheet!AX268)</f>
      </c>
      <c r="AY62" s="173">
        <f>IF(Spreadsheet!AY268=0,"",Spreadsheet!AY268)</f>
      </c>
      <c r="AZ62" s="173">
        <f>IF(Spreadsheet!AZ268=0,"",Spreadsheet!AZ268)</f>
      </c>
      <c r="BA62" s="173">
        <f>IF(Spreadsheet!BA268=0,"",Spreadsheet!BA268)</f>
      </c>
      <c r="BB62" s="173">
        <f>IF(Spreadsheet!BB268=0,"",Spreadsheet!BB268)</f>
      </c>
      <c r="BC62" s="173">
        <f>IF(Spreadsheet!BC268=0,"",Spreadsheet!BC268)</f>
      </c>
      <c r="BD62" s="173">
        <f>IF(Spreadsheet!BD268=0,"",Spreadsheet!BD268)</f>
      </c>
      <c r="BE62" s="173">
        <f>IF(Spreadsheet!BE268=0,"",Spreadsheet!BE268)</f>
      </c>
      <c r="BF62" s="173">
        <f>IF(Spreadsheet!BF268=0,"",Spreadsheet!BF268)</f>
      </c>
      <c r="BG62" s="173">
        <f>IF(Spreadsheet!BG268=0,"",Spreadsheet!BG268)</f>
      </c>
      <c r="BH62" s="173">
        <f>IF(Spreadsheet!BH268=0,"",Spreadsheet!BH268)</f>
      </c>
      <c r="BI62" s="173">
        <f>IF(Spreadsheet!BI268=0,"",Spreadsheet!BI268)</f>
      </c>
      <c r="BJ62" s="173">
        <f>IF(Spreadsheet!BJ268=0,"",Spreadsheet!BJ268)</f>
      </c>
      <c r="BK62" s="173">
        <f>IF(Spreadsheet!BK268=0,"",Spreadsheet!BK268)</f>
      </c>
      <c r="BL62" s="173">
        <f>IF(Spreadsheet!BL268=0,"",Spreadsheet!BL268)</f>
      </c>
      <c r="BM62" s="173">
        <f>IF(Spreadsheet!BM268=0,"",Spreadsheet!BM268)</f>
      </c>
      <c r="BN62" s="173">
        <f>IF(Spreadsheet!BN268=0,"",Spreadsheet!BN268)</f>
      </c>
      <c r="BO62" s="173">
        <f>IF(Spreadsheet!BO268=0,"",Spreadsheet!BO268)</f>
      </c>
      <c r="BP62" s="173">
        <f>IF(Spreadsheet!BP268=0,"",Spreadsheet!BP268)</f>
      </c>
      <c r="BQ62" s="173">
        <f>IF(Spreadsheet!BQ268=0,"",Spreadsheet!BQ268)</f>
      </c>
      <c r="BR62" s="173">
        <f>IF(Spreadsheet!BR268=0,"",Spreadsheet!BR268)</f>
      </c>
      <c r="BS62" s="173">
        <f>IF(Spreadsheet!BS268=0,"",Spreadsheet!BS268)</f>
      </c>
      <c r="BT62" s="173">
        <f>IF(Spreadsheet!BT268=0,"",Spreadsheet!BT268)</f>
      </c>
      <c r="BU62" s="173">
        <f>IF(Spreadsheet!BU268=0,"",Spreadsheet!BU268)</f>
      </c>
      <c r="BV62" s="173">
        <f>IF(Spreadsheet!BV268=0,"",Spreadsheet!BV268)</f>
      </c>
      <c r="BW62" s="173">
        <f>IF(Spreadsheet!BW268=0,"",Spreadsheet!BW268)</f>
      </c>
      <c r="BX62" s="173">
        <f>IF(Spreadsheet!BX268=0,"",Spreadsheet!BX268)</f>
      </c>
      <c r="BY62" s="173">
        <f>IF(Spreadsheet!BY268=0,"",Spreadsheet!BY268)</f>
      </c>
      <c r="BZ62" s="173">
        <f>IF(Spreadsheet!BZ268=0,"",Spreadsheet!BZ268)</f>
      </c>
      <c r="CA62" s="173">
        <f>IF(Spreadsheet!CA268=0,"",Spreadsheet!CA268)</f>
      </c>
      <c r="CB62" s="173">
        <f>IF(Spreadsheet!CB268=0,"",Spreadsheet!CB268)</f>
      </c>
      <c r="CC62" s="173">
        <f>IF(Spreadsheet!CC268=0,"",Spreadsheet!CC268)</f>
      </c>
      <c r="CD62" s="173">
        <f>IF(Spreadsheet!CD268=0,"",Spreadsheet!CD268)</f>
      </c>
      <c r="CE62" s="173">
        <f>IF(Spreadsheet!CE268=0,"",Spreadsheet!CE268)</f>
      </c>
      <c r="CF62" s="173">
        <f>IF(Spreadsheet!CF268=0,"",Spreadsheet!CF268)</f>
      </c>
      <c r="CG62" s="173">
        <f>IF(Spreadsheet!CG268=0,"",Spreadsheet!CG268)</f>
      </c>
      <c r="CH62" s="173">
        <f>IF(Spreadsheet!CH268=0,"",Spreadsheet!CH268)</f>
      </c>
      <c r="CI62" s="173">
        <f>IF(Spreadsheet!CI268=0,"",Spreadsheet!CI268)</f>
      </c>
      <c r="CJ62" s="173">
        <f>IF(Spreadsheet!CJ268=0,"",Spreadsheet!CJ268)</f>
      </c>
      <c r="CK62" s="173">
        <f>IF(Spreadsheet!CK268=0,"",Spreadsheet!CK268)</f>
      </c>
      <c r="CL62" s="173">
        <f>IF(Spreadsheet!CL268=0,"",Spreadsheet!CL268)</f>
      </c>
      <c r="CM62" s="173">
        <f>IF(Spreadsheet!CM268=0,"",Spreadsheet!CM268)</f>
      </c>
      <c r="CN62" s="173">
        <f>IF(Spreadsheet!CN268=0,"",Spreadsheet!CN268)</f>
      </c>
      <c r="CO62" s="173">
        <f>IF(Spreadsheet!CO268=0,"",Spreadsheet!CO268)</f>
      </c>
    </row>
    <row r="63" spans="1:93" s="2" customFormat="1" ht="14.25">
      <c r="A63" s="411"/>
      <c r="B63" s="174" t="s">
        <v>194</v>
      </c>
      <c r="C63" s="175">
        <f>IF(Spreadsheet!J269=0,"",Spreadsheet!J269)</f>
      </c>
      <c r="D63" s="175">
        <f>IF(Spreadsheet!B269=0,"",Spreadsheet!B269)</f>
      </c>
      <c r="E63" s="175">
        <f>IF(Spreadsheet!C269=0,"",Spreadsheet!C269)</f>
      </c>
      <c r="F63" s="175">
        <f>IF(Spreadsheet!D269=0,"",Spreadsheet!D269)</f>
      </c>
      <c r="G63" s="175">
        <f>IF(Spreadsheet!E269=0,"",Spreadsheet!E269)</f>
      </c>
      <c r="H63" s="175">
        <f>IF(Spreadsheet!F269=0,"",Spreadsheet!F269)</f>
      </c>
      <c r="I63" s="175">
        <f>IF(Spreadsheet!G269=0,"",Spreadsheet!G269)</f>
      </c>
      <c r="J63" s="176">
        <f>IF(Spreadsheet!H269=0,"",Spreadsheet!H269)</f>
      </c>
      <c r="K63" s="176">
        <f>IF(Spreadsheet!I269=0,"",Spreadsheet!I269)</f>
      </c>
      <c r="L63" s="176">
        <f>IF(Spreadsheet!K269=0,"",Spreadsheet!K269)</f>
      </c>
      <c r="M63" s="176">
        <f>IF(Spreadsheet!L269=0,"",Spreadsheet!L269)</f>
      </c>
      <c r="N63" s="176">
        <f>IF(Spreadsheet!M269=0,"",Spreadsheet!M269)</f>
      </c>
      <c r="O63" s="176">
        <f>IF(Spreadsheet!N269=0,"",Spreadsheet!N269)</f>
      </c>
      <c r="P63" s="176">
        <f>IF(Spreadsheet!O269=0,"",Spreadsheet!O269)</f>
      </c>
      <c r="Q63" s="176">
        <f>IF(Spreadsheet!P269=0,"",Spreadsheet!P269)</f>
      </c>
      <c r="R63" s="176">
        <f>IF(Spreadsheet!Q269=0,"",Spreadsheet!Q269)</f>
      </c>
      <c r="S63" s="176">
        <f>IF(Spreadsheet!S269=0,"",Spreadsheet!S269)</f>
      </c>
      <c r="T63" s="176">
        <f>IF(Spreadsheet!T269=0,"",Spreadsheet!T269)</f>
      </c>
      <c r="U63" s="176">
        <f>IF(Spreadsheet!U269=0,"",Spreadsheet!U269)</f>
      </c>
      <c r="V63" s="176">
        <f>IF(Spreadsheet!V269=0,"",Spreadsheet!V269)</f>
      </c>
      <c r="W63" s="176">
        <f>IF(Spreadsheet!W269=0,"",Spreadsheet!W269)</f>
      </c>
      <c r="X63" s="176">
        <f>IF(Spreadsheet!X269=0,"",Spreadsheet!X269)</f>
      </c>
      <c r="Y63" s="176">
        <f>IF(Spreadsheet!Y269=0,"",Spreadsheet!Y269)</f>
      </c>
      <c r="Z63" s="176">
        <f>IF(Spreadsheet!Z269=0,"",Spreadsheet!Z269)</f>
      </c>
      <c r="AA63" s="176">
        <f>IF(Spreadsheet!AA269=0,"",Spreadsheet!AA269)</f>
      </c>
      <c r="AB63" s="176">
        <f>IF(Spreadsheet!AB269=0,"",Spreadsheet!AB269)</f>
      </c>
      <c r="AC63" s="176">
        <f>IF(Spreadsheet!AC269=0,"",Spreadsheet!AC269)</f>
      </c>
      <c r="AD63" s="176">
        <f>IF(Spreadsheet!AD269=0,"",Spreadsheet!AD269)</f>
      </c>
      <c r="AE63" s="176">
        <f>IF(Spreadsheet!AE269=0,"",Spreadsheet!AE269)</f>
      </c>
      <c r="AF63" s="176">
        <f>IF(Spreadsheet!AF269=0,"",Spreadsheet!AF269)</f>
      </c>
      <c r="AG63" s="176">
        <f>IF(Spreadsheet!AG269=0,"",Spreadsheet!AG269)</f>
      </c>
      <c r="AH63" s="176">
        <f>IF(Spreadsheet!AH269=0,"",Spreadsheet!AH269)</f>
      </c>
      <c r="AI63" s="176">
        <f>IF(Spreadsheet!AI269=0,"",Spreadsheet!AI269)</f>
      </c>
      <c r="AJ63" s="176">
        <f>IF(Spreadsheet!AJ269=0,"",Spreadsheet!AJ269)</f>
      </c>
      <c r="AK63" s="176">
        <f>IF(Spreadsheet!AK269=0,"",Spreadsheet!AK269)</f>
      </c>
      <c r="AL63" s="176">
        <f>IF(Spreadsheet!AL269=0,"",Spreadsheet!AL269)</f>
      </c>
      <c r="AM63" s="176">
        <f>IF(Spreadsheet!AM269=0,"",Spreadsheet!AM269)</f>
      </c>
      <c r="AN63" s="176">
        <f>IF(Spreadsheet!AN269=0,"",Spreadsheet!AN269)</f>
      </c>
      <c r="AO63" s="176">
        <f>IF(Spreadsheet!AO269=0,"",Spreadsheet!AO269)</f>
      </c>
      <c r="AP63" s="176">
        <f>IF(Spreadsheet!AP269=0,"",Spreadsheet!AP269)</f>
      </c>
      <c r="AQ63" s="176">
        <f>IF(Spreadsheet!AQ269=0,"",Spreadsheet!AQ269)</f>
      </c>
      <c r="AR63" s="176">
        <f>IF(Spreadsheet!AR269=0,"",Spreadsheet!AR269)</f>
      </c>
      <c r="AS63" s="176">
        <f>IF(Spreadsheet!AS269=0,"",Spreadsheet!AS269)</f>
      </c>
      <c r="AT63" s="176">
        <f>IF(Spreadsheet!AT269=0,"",Spreadsheet!AT269)</f>
      </c>
      <c r="AU63" s="176">
        <f>IF(Spreadsheet!AU269=0,"",Spreadsheet!AU269)</f>
      </c>
      <c r="AV63" s="176">
        <f>IF(Spreadsheet!AV269=0,"",Spreadsheet!AV269)</f>
      </c>
      <c r="AW63" s="176">
        <f>IF(Spreadsheet!AW269=0,"",Spreadsheet!AW269)</f>
      </c>
      <c r="AX63" s="176">
        <f>IF(Spreadsheet!AX269=0,"",Spreadsheet!AX269)</f>
      </c>
      <c r="AY63" s="176">
        <f>IF(Spreadsheet!AY269=0,"",Spreadsheet!AY269)</f>
      </c>
      <c r="AZ63" s="176">
        <f>IF(Spreadsheet!AZ269=0,"",Spreadsheet!AZ269)</f>
      </c>
      <c r="BA63" s="176">
        <f>IF(Spreadsheet!BA269=0,"",Spreadsheet!BA269)</f>
      </c>
      <c r="BB63" s="176">
        <f>IF(Spreadsheet!BB269=0,"",Spreadsheet!BB269)</f>
      </c>
      <c r="BC63" s="176">
        <f>IF(Spreadsheet!BC269=0,"",Spreadsheet!BC269)</f>
      </c>
      <c r="BD63" s="176">
        <f>IF(Spreadsheet!BD269=0,"",Spreadsheet!BD269)</f>
      </c>
      <c r="BE63" s="176">
        <f>IF(Spreadsheet!BE269=0,"",Spreadsheet!BE269)</f>
      </c>
      <c r="BF63" s="176">
        <f>IF(Spreadsheet!BF269=0,"",Spreadsheet!BF269)</f>
      </c>
      <c r="BG63" s="176">
        <f>IF(Spreadsheet!BG269=0,"",Spreadsheet!BG269)</f>
      </c>
      <c r="BH63" s="176">
        <f>IF(Spreadsheet!BH269=0,"",Spreadsheet!BH269)</f>
      </c>
      <c r="BI63" s="176">
        <f>IF(Spreadsheet!BI269=0,"",Spreadsheet!BI269)</f>
      </c>
      <c r="BJ63" s="176">
        <f>IF(Spreadsheet!BJ269=0,"",Spreadsheet!BJ269)</f>
      </c>
      <c r="BK63" s="176">
        <f>IF(Spreadsheet!BK269=0,"",Spreadsheet!BK269)</f>
      </c>
      <c r="BL63" s="176">
        <f>IF(Spreadsheet!BL269=0,"",Spreadsheet!BL269)</f>
      </c>
      <c r="BM63" s="176">
        <f>IF(Spreadsheet!BM269=0,"",Spreadsheet!BM269)</f>
      </c>
      <c r="BN63" s="176">
        <f>IF(Spreadsheet!BN269=0,"",Spreadsheet!BN269)</f>
      </c>
      <c r="BO63" s="176">
        <f>IF(Spreadsheet!BO269=0,"",Spreadsheet!BO269)</f>
      </c>
      <c r="BP63" s="176">
        <f>IF(Spreadsheet!BP269=0,"",Spreadsheet!BP269)</f>
      </c>
      <c r="BQ63" s="176">
        <f>IF(Spreadsheet!BQ269=0,"",Spreadsheet!BQ269)</f>
      </c>
      <c r="BR63" s="176">
        <f>IF(Spreadsheet!BR269=0,"",Spreadsheet!BR269)</f>
      </c>
      <c r="BS63" s="176">
        <f>IF(Spreadsheet!BS269=0,"",Spreadsheet!BS269)</f>
      </c>
      <c r="BT63" s="176">
        <f>IF(Spreadsheet!BT269=0,"",Spreadsheet!BT269)</f>
      </c>
      <c r="BU63" s="176">
        <f>IF(Spreadsheet!BU269=0,"",Spreadsheet!BU269)</f>
      </c>
      <c r="BV63" s="176">
        <f>IF(Spreadsheet!BV269=0,"",Spreadsheet!BV269)</f>
      </c>
      <c r="BW63" s="176">
        <f>IF(Spreadsheet!BW269=0,"",Spreadsheet!BW269)</f>
      </c>
      <c r="BX63" s="176">
        <f>IF(Spreadsheet!BX269=0,"",Spreadsheet!BX269)</f>
      </c>
      <c r="BY63" s="176">
        <f>IF(Spreadsheet!BY269=0,"",Spreadsheet!BY269)</f>
      </c>
      <c r="BZ63" s="176">
        <f>IF(Spreadsheet!BZ269=0,"",Spreadsheet!BZ269)</f>
      </c>
      <c r="CA63" s="176">
        <f>IF(Spreadsheet!CA269=0,"",Spreadsheet!CA269)</f>
      </c>
      <c r="CB63" s="176">
        <f>IF(Spreadsheet!CB269=0,"",Spreadsheet!CB269)</f>
      </c>
      <c r="CC63" s="176">
        <f>IF(Spreadsheet!CC269=0,"",Spreadsheet!CC269)</f>
      </c>
      <c r="CD63" s="176">
        <f>IF(Spreadsheet!CD269=0,"",Spreadsheet!CD269)</f>
      </c>
      <c r="CE63" s="176">
        <f>IF(Spreadsheet!CE269=0,"",Spreadsheet!CE269)</f>
      </c>
      <c r="CF63" s="176">
        <f>IF(Spreadsheet!CF269=0,"",Spreadsheet!CF269)</f>
      </c>
      <c r="CG63" s="176">
        <f>IF(Spreadsheet!CG269=0,"",Spreadsheet!CG269)</f>
      </c>
      <c r="CH63" s="176">
        <f>IF(Spreadsheet!CH269=0,"",Spreadsheet!CH269)</f>
      </c>
      <c r="CI63" s="176">
        <f>IF(Spreadsheet!CI269=0,"",Spreadsheet!CI269)</f>
      </c>
      <c r="CJ63" s="176">
        <f>IF(Spreadsheet!CJ269=0,"",Spreadsheet!CJ269)</f>
      </c>
      <c r="CK63" s="176">
        <f>IF(Spreadsheet!CK269=0,"",Spreadsheet!CK269)</f>
      </c>
      <c r="CL63" s="176">
        <f>IF(Spreadsheet!CL269=0,"",Spreadsheet!CL269)</f>
      </c>
      <c r="CM63" s="176">
        <f>IF(Spreadsheet!CM269=0,"",Spreadsheet!CM269)</f>
      </c>
      <c r="CN63" s="176">
        <f>IF(Spreadsheet!CN269=0,"",Spreadsheet!CN269)</f>
      </c>
      <c r="CO63" s="176">
        <f>IF(Spreadsheet!CO269=0,"",Spreadsheet!CO269)</f>
      </c>
    </row>
    <row r="64" spans="1:93" s="132" customFormat="1" ht="15" thickBot="1">
      <c r="A64" s="412"/>
      <c r="B64" s="178" t="s">
        <v>195</v>
      </c>
      <c r="C64" s="179">
        <f>IF(Spreadsheet!J270=0,"",Spreadsheet!J270)</f>
      </c>
      <c r="D64" s="179">
        <f>IF(Spreadsheet!B270=0,"",Spreadsheet!B270)</f>
      </c>
      <c r="E64" s="179">
        <f>IF(Spreadsheet!C270=0,"",Spreadsheet!C270)</f>
      </c>
      <c r="F64" s="179">
        <f>IF(Spreadsheet!D270=0,"",Spreadsheet!D270)</f>
      </c>
      <c r="G64" s="179">
        <f>IF(Spreadsheet!E270=0,"",Spreadsheet!E270)</f>
      </c>
      <c r="H64" s="179">
        <f>IF(Spreadsheet!F270=0,"",Spreadsheet!F270)</f>
      </c>
      <c r="I64" s="179">
        <f>IF(Spreadsheet!G270=0,"",Spreadsheet!G270)</f>
      </c>
      <c r="J64" s="180">
        <f>IF(Spreadsheet!H270=0,"",Spreadsheet!H270)</f>
      </c>
      <c r="K64" s="180">
        <f>IF(Spreadsheet!I270=0,"",Spreadsheet!I270)</f>
      </c>
      <c r="L64" s="180">
        <f>IF(Spreadsheet!K270=0,"",Spreadsheet!K270)</f>
      </c>
      <c r="M64" s="180">
        <f>IF(Spreadsheet!L270=0,"",Spreadsheet!L270)</f>
      </c>
      <c r="N64" s="180">
        <f>IF(Spreadsheet!M270=0,"",Spreadsheet!M270)</f>
      </c>
      <c r="O64" s="180">
        <f>IF(Spreadsheet!N270=0,"",Spreadsheet!N270)</f>
      </c>
      <c r="P64" s="180">
        <f>IF(Spreadsheet!O270=0,"",Spreadsheet!O270)</f>
      </c>
      <c r="Q64" s="180">
        <f>IF(Spreadsheet!P270=0,"",Spreadsheet!P270)</f>
      </c>
      <c r="R64" s="180">
        <f>IF(Spreadsheet!Q270=0,"",Spreadsheet!Q270)</f>
      </c>
      <c r="S64" s="180">
        <f>IF(Spreadsheet!S270=0,"",Spreadsheet!S270)</f>
      </c>
      <c r="T64" s="180">
        <f>IF(Spreadsheet!T270=0,"",Spreadsheet!T270)</f>
      </c>
      <c r="U64" s="180">
        <f>IF(Spreadsheet!U270=0,"",Spreadsheet!U270)</f>
      </c>
      <c r="V64" s="180">
        <f>IF(Spreadsheet!V270=0,"",Spreadsheet!V270)</f>
      </c>
      <c r="W64" s="180">
        <f>IF(Spreadsheet!W270=0,"",Spreadsheet!W270)</f>
      </c>
      <c r="X64" s="180">
        <f>IF(Spreadsheet!X270=0,"",Spreadsheet!X270)</f>
      </c>
      <c r="Y64" s="180">
        <f>IF(Spreadsheet!Y270=0,"",Spreadsheet!Y270)</f>
      </c>
      <c r="Z64" s="180">
        <f>IF(Spreadsheet!Z270=0,"",Spreadsheet!Z270)</f>
      </c>
      <c r="AA64" s="180">
        <f>IF(Spreadsheet!AA270=0,"",Spreadsheet!AA270)</f>
      </c>
      <c r="AB64" s="180">
        <f>IF(Spreadsheet!AB270=0,"",Spreadsheet!AB270)</f>
      </c>
      <c r="AC64" s="180">
        <f>IF(Spreadsheet!AC270=0,"",Spreadsheet!AC270)</f>
      </c>
      <c r="AD64" s="180">
        <f>IF(Spreadsheet!AD270=0,"",Spreadsheet!AD270)</f>
      </c>
      <c r="AE64" s="180">
        <f>IF(Spreadsheet!AE270=0,"",Spreadsheet!AE270)</f>
      </c>
      <c r="AF64" s="180">
        <f>IF(Spreadsheet!AF270=0,"",Spreadsheet!AF270)</f>
      </c>
      <c r="AG64" s="180">
        <f>IF(Spreadsheet!AG270=0,"",Spreadsheet!AG270)</f>
      </c>
      <c r="AH64" s="180">
        <f>IF(Spreadsheet!AH270=0,"",Spreadsheet!AH270)</f>
      </c>
      <c r="AI64" s="180">
        <f>IF(Spreadsheet!AI270=0,"",Spreadsheet!AI270)</f>
      </c>
      <c r="AJ64" s="180">
        <f>IF(Spreadsheet!AJ270=0,"",Spreadsheet!AJ270)</f>
      </c>
      <c r="AK64" s="180">
        <f>IF(Spreadsheet!AK270=0,"",Spreadsheet!AK270)</f>
      </c>
      <c r="AL64" s="180">
        <f>IF(Spreadsheet!AL270=0,"",Spreadsheet!AL270)</f>
      </c>
      <c r="AM64" s="180">
        <f>IF(Spreadsheet!AM270=0,"",Spreadsheet!AM270)</f>
      </c>
      <c r="AN64" s="180">
        <f>IF(Spreadsheet!AN270=0,"",Spreadsheet!AN270)</f>
      </c>
      <c r="AO64" s="180">
        <f>IF(Spreadsheet!AO270=0,"",Spreadsheet!AO270)</f>
      </c>
      <c r="AP64" s="180">
        <f>IF(Spreadsheet!AP270=0,"",Spreadsheet!AP270)</f>
      </c>
      <c r="AQ64" s="180">
        <f>IF(Spreadsheet!AQ270=0,"",Spreadsheet!AQ270)</f>
      </c>
      <c r="AR64" s="180">
        <f>IF(Spreadsheet!AR270=0,"",Spreadsheet!AR270)</f>
      </c>
      <c r="AS64" s="180">
        <f>IF(Spreadsheet!AS270=0,"",Spreadsheet!AS270)</f>
      </c>
      <c r="AT64" s="180">
        <f>IF(Spreadsheet!AT270=0,"",Spreadsheet!AT270)</f>
      </c>
      <c r="AU64" s="180">
        <f>IF(Spreadsheet!AU270=0,"",Spreadsheet!AU270)</f>
      </c>
      <c r="AV64" s="180">
        <f>IF(Spreadsheet!AV270=0,"",Spreadsheet!AV270)</f>
      </c>
      <c r="AW64" s="180">
        <f>IF(Spreadsheet!AW270=0,"",Spreadsheet!AW270)</f>
      </c>
      <c r="AX64" s="180">
        <f>IF(Spreadsheet!AX270=0,"",Spreadsheet!AX270)</f>
      </c>
      <c r="AY64" s="180">
        <f>IF(Spreadsheet!AY270=0,"",Spreadsheet!AY270)</f>
      </c>
      <c r="AZ64" s="180">
        <f>IF(Spreadsheet!AZ270=0,"",Spreadsheet!AZ270)</f>
      </c>
      <c r="BA64" s="180">
        <f>IF(Spreadsheet!BA270=0,"",Spreadsheet!BA270)</f>
      </c>
      <c r="BB64" s="180">
        <f>IF(Spreadsheet!BB270=0,"",Spreadsheet!BB270)</f>
      </c>
      <c r="BC64" s="180">
        <f>IF(Spreadsheet!BC270=0,"",Spreadsheet!BC270)</f>
      </c>
      <c r="BD64" s="180">
        <f>IF(Spreadsheet!BD270=0,"",Spreadsheet!BD270)</f>
      </c>
      <c r="BE64" s="180">
        <f>IF(Spreadsheet!BE270=0,"",Spreadsheet!BE270)</f>
      </c>
      <c r="BF64" s="180">
        <f>IF(Spreadsheet!BF270=0,"",Spreadsheet!BF270)</f>
      </c>
      <c r="BG64" s="180">
        <f>IF(Spreadsheet!BG270=0,"",Spreadsheet!BG270)</f>
      </c>
      <c r="BH64" s="180">
        <f>IF(Spreadsheet!BH270=0,"",Spreadsheet!BH270)</f>
      </c>
      <c r="BI64" s="180">
        <f>IF(Spreadsheet!BI270=0,"",Spreadsheet!BI270)</f>
      </c>
      <c r="BJ64" s="180">
        <f>IF(Spreadsheet!BJ270=0,"",Spreadsheet!BJ270)</f>
      </c>
      <c r="BK64" s="180">
        <f>IF(Spreadsheet!BK270=0,"",Spreadsheet!BK270)</f>
      </c>
      <c r="BL64" s="180">
        <f>IF(Spreadsheet!BL270=0,"",Spreadsheet!BL270)</f>
      </c>
      <c r="BM64" s="180">
        <f>IF(Spreadsheet!BM270=0,"",Spreadsheet!BM270)</f>
      </c>
      <c r="BN64" s="180">
        <f>IF(Spreadsheet!BN270=0,"",Spreadsheet!BN270)</f>
      </c>
      <c r="BO64" s="180">
        <f>IF(Spreadsheet!BO270=0,"",Spreadsheet!BO270)</f>
      </c>
      <c r="BP64" s="180">
        <f>IF(Spreadsheet!BP270=0,"",Spreadsheet!BP270)</f>
      </c>
      <c r="BQ64" s="180">
        <f>IF(Spreadsheet!BQ270=0,"",Spreadsheet!BQ270)</f>
      </c>
      <c r="BR64" s="180">
        <f>IF(Spreadsheet!BR270=0,"",Spreadsheet!BR270)</f>
      </c>
      <c r="BS64" s="180">
        <f>IF(Spreadsheet!BS270=0,"",Spreadsheet!BS270)</f>
      </c>
      <c r="BT64" s="180">
        <f>IF(Spreadsheet!BT270=0,"",Spreadsheet!BT270)</f>
      </c>
      <c r="BU64" s="180">
        <f>IF(Spreadsheet!BU270=0,"",Spreadsheet!BU270)</f>
      </c>
      <c r="BV64" s="180">
        <f>IF(Spreadsheet!BV270=0,"",Spreadsheet!BV270)</f>
      </c>
      <c r="BW64" s="180">
        <f>IF(Spreadsheet!BW270=0,"",Spreadsheet!BW270)</f>
      </c>
      <c r="BX64" s="180">
        <f>IF(Spreadsheet!BX270=0,"",Spreadsheet!BX270)</f>
      </c>
      <c r="BY64" s="180">
        <f>IF(Spreadsheet!BY270=0,"",Spreadsheet!BY270)</f>
      </c>
      <c r="BZ64" s="180">
        <f>IF(Spreadsheet!BZ270=0,"",Spreadsheet!BZ270)</f>
      </c>
      <c r="CA64" s="180">
        <f>IF(Spreadsheet!CA270=0,"",Spreadsheet!CA270)</f>
      </c>
      <c r="CB64" s="180">
        <f>IF(Spreadsheet!CB270=0,"",Spreadsheet!CB270)</f>
      </c>
      <c r="CC64" s="180">
        <f>IF(Spreadsheet!CC270=0,"",Spreadsheet!CC270)</f>
      </c>
      <c r="CD64" s="180">
        <f>IF(Spreadsheet!CD270=0,"",Spreadsheet!CD270)</f>
      </c>
      <c r="CE64" s="180">
        <f>IF(Spreadsheet!CE270=0,"",Spreadsheet!CE270)</f>
      </c>
      <c r="CF64" s="180">
        <f>IF(Spreadsheet!CF270=0,"",Spreadsheet!CF270)</f>
      </c>
      <c r="CG64" s="180">
        <f>IF(Spreadsheet!CG270=0,"",Spreadsheet!CG270)</f>
      </c>
      <c r="CH64" s="180">
        <f>IF(Spreadsheet!CH270=0,"",Spreadsheet!CH270)</f>
      </c>
      <c r="CI64" s="180">
        <f>IF(Spreadsheet!CI270=0,"",Spreadsheet!CI270)</f>
      </c>
      <c r="CJ64" s="180">
        <f>IF(Spreadsheet!CJ270=0,"",Spreadsheet!CJ270)</f>
      </c>
      <c r="CK64" s="180">
        <f>IF(Spreadsheet!CK270=0,"",Spreadsheet!CK270)</f>
      </c>
      <c r="CL64" s="180">
        <f>IF(Spreadsheet!CL270=0,"",Spreadsheet!CL270)</f>
      </c>
      <c r="CM64" s="180">
        <f>IF(Spreadsheet!CM270=0,"",Spreadsheet!CM270)</f>
      </c>
      <c r="CN64" s="180">
        <f>IF(Spreadsheet!CN270=0,"",Spreadsheet!CN270)</f>
      </c>
      <c r="CO64" s="180">
        <f>IF(Spreadsheet!CO270=0,"",Spreadsheet!CO270)</f>
      </c>
    </row>
    <row r="65" spans="1:93" ht="12.75">
      <c r="A65" s="118"/>
      <c r="B65" s="118"/>
      <c r="C65" s="133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Z65" s="75"/>
      <c r="BC65" s="75"/>
      <c r="BF65" s="75"/>
      <c r="BI65" s="75"/>
      <c r="BL65" s="75"/>
      <c r="BN65" s="75"/>
      <c r="BO65" s="75"/>
      <c r="BP65" s="75"/>
      <c r="BQ65" s="75"/>
      <c r="BR65" s="75"/>
      <c r="BS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</row>
    <row r="66" spans="1:93" ht="12.75">
      <c r="A66" s="118"/>
      <c r="B66" s="118"/>
      <c r="C66" s="118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Z66" s="75"/>
      <c r="BC66" s="75"/>
      <c r="BF66" s="75"/>
      <c r="BI66" s="75"/>
      <c r="BL66" s="75"/>
      <c r="BN66" s="75"/>
      <c r="BO66" s="75"/>
      <c r="BP66" s="75"/>
      <c r="BQ66" s="75"/>
      <c r="BR66" s="75"/>
      <c r="BS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</row>
    <row r="67" spans="1:93" ht="12.75">
      <c r="A67" s="118"/>
      <c r="B67" s="118"/>
      <c r="C67" s="118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Z67" s="75"/>
      <c r="BC67" s="75"/>
      <c r="BF67" s="75"/>
      <c r="BI67" s="75"/>
      <c r="BL67" s="75"/>
      <c r="BN67" s="75"/>
      <c r="BO67" s="75"/>
      <c r="BP67" s="75"/>
      <c r="BQ67" s="75"/>
      <c r="BR67" s="75"/>
      <c r="BS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</row>
    <row r="68" spans="1:93" ht="12.75">
      <c r="A68" s="118"/>
      <c r="B68" s="118"/>
      <c r="C68" s="118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Z68" s="75"/>
      <c r="BC68" s="75"/>
      <c r="BF68" s="75"/>
      <c r="BI68" s="75"/>
      <c r="BL68" s="75"/>
      <c r="BN68" s="75"/>
      <c r="BO68" s="75"/>
      <c r="BP68" s="75"/>
      <c r="BQ68" s="75"/>
      <c r="BR68" s="75"/>
      <c r="BS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</row>
    <row r="69" spans="1:93" ht="12.75">
      <c r="A69" s="118"/>
      <c r="B69" s="118"/>
      <c r="C69" s="118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Z69" s="75"/>
      <c r="BC69" s="75"/>
      <c r="BF69" s="75"/>
      <c r="BI69" s="75"/>
      <c r="BL69" s="75"/>
      <c r="BN69" s="75"/>
      <c r="BO69" s="75"/>
      <c r="BP69" s="75"/>
      <c r="BQ69" s="75"/>
      <c r="BR69" s="75"/>
      <c r="BS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</row>
    <row r="70" spans="1:93" ht="12.75">
      <c r="A70" s="118"/>
      <c r="B70" s="118"/>
      <c r="C70" s="118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Z70" s="75"/>
      <c r="BC70" s="75"/>
      <c r="BF70" s="75"/>
      <c r="BI70" s="75"/>
      <c r="BL70" s="75"/>
      <c r="BN70" s="75"/>
      <c r="BO70" s="75"/>
      <c r="BP70" s="75"/>
      <c r="BQ70" s="75"/>
      <c r="BR70" s="75"/>
      <c r="BS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</row>
    <row r="71" spans="1:93" ht="12.75">
      <c r="A71" s="118"/>
      <c r="B71" s="118"/>
      <c r="C71" s="118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Z71" s="75"/>
      <c r="BC71" s="75"/>
      <c r="BF71" s="75"/>
      <c r="BI71" s="75"/>
      <c r="BL71" s="75"/>
      <c r="BN71" s="75"/>
      <c r="BO71" s="75"/>
      <c r="BP71" s="75"/>
      <c r="BQ71" s="75"/>
      <c r="BR71" s="75"/>
      <c r="BS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</row>
    <row r="72" spans="1:93" ht="12.75">
      <c r="A72" s="118"/>
      <c r="B72" s="118"/>
      <c r="C72" s="118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Z72" s="75"/>
      <c r="BC72" s="75"/>
      <c r="BF72" s="75"/>
      <c r="BI72" s="75"/>
      <c r="BL72" s="75"/>
      <c r="BN72" s="75"/>
      <c r="BO72" s="75"/>
      <c r="BP72" s="75"/>
      <c r="BQ72" s="75"/>
      <c r="BR72" s="75"/>
      <c r="BS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</row>
    <row r="73" spans="1:93" ht="12.75">
      <c r="A73" s="118"/>
      <c r="B73" s="118"/>
      <c r="C73" s="118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Z73" s="75"/>
      <c r="BC73" s="75"/>
      <c r="BF73" s="75"/>
      <c r="BI73" s="75"/>
      <c r="BL73" s="75"/>
      <c r="BN73" s="75"/>
      <c r="BO73" s="75"/>
      <c r="BP73" s="75"/>
      <c r="BQ73" s="75"/>
      <c r="BR73" s="75"/>
      <c r="BS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</row>
    <row r="74" spans="1:93" ht="12.75">
      <c r="A74" s="118"/>
      <c r="B74" s="118"/>
      <c r="C74" s="118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Z74" s="75"/>
      <c r="BC74" s="75"/>
      <c r="BF74" s="75"/>
      <c r="BI74" s="75"/>
      <c r="BL74" s="75"/>
      <c r="BN74" s="75"/>
      <c r="BO74" s="75"/>
      <c r="BP74" s="75"/>
      <c r="BQ74" s="75"/>
      <c r="BR74" s="75"/>
      <c r="BS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</row>
    <row r="75" spans="1:93" ht="12.75">
      <c r="A75" s="118"/>
      <c r="B75" s="118"/>
      <c r="C75" s="118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Z75" s="75"/>
      <c r="BC75" s="75"/>
      <c r="BF75" s="75"/>
      <c r="BI75" s="75"/>
      <c r="BL75" s="75"/>
      <c r="BN75" s="75"/>
      <c r="BO75" s="75"/>
      <c r="BP75" s="75"/>
      <c r="BQ75" s="75"/>
      <c r="BR75" s="75"/>
      <c r="BS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</row>
    <row r="76" spans="1:93" ht="12.75">
      <c r="A76" s="118"/>
      <c r="B76" s="118"/>
      <c r="C76" s="118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Z76" s="75"/>
      <c r="BC76" s="75"/>
      <c r="BF76" s="75"/>
      <c r="BI76" s="75"/>
      <c r="BL76" s="75"/>
      <c r="BN76" s="75"/>
      <c r="BO76" s="75"/>
      <c r="BP76" s="75"/>
      <c r="BQ76" s="75"/>
      <c r="BR76" s="75"/>
      <c r="BS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</row>
    <row r="77" spans="1:93" ht="12.75">
      <c r="A77" s="118"/>
      <c r="B77" s="118"/>
      <c r="C77" s="118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Z77" s="75"/>
      <c r="BC77" s="75"/>
      <c r="BF77" s="75"/>
      <c r="BI77" s="75"/>
      <c r="BL77" s="75"/>
      <c r="BN77" s="75"/>
      <c r="BO77" s="75"/>
      <c r="BP77" s="75"/>
      <c r="BQ77" s="75"/>
      <c r="BR77" s="75"/>
      <c r="BS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</row>
    <row r="78" spans="1:93" ht="12.75">
      <c r="A78" s="118"/>
      <c r="B78" s="118"/>
      <c r="C78" s="118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Z78" s="75"/>
      <c r="BC78" s="75"/>
      <c r="BF78" s="75"/>
      <c r="BI78" s="75"/>
      <c r="BL78" s="75"/>
      <c r="BN78" s="75"/>
      <c r="BO78" s="75"/>
      <c r="BP78" s="75"/>
      <c r="BQ78" s="75"/>
      <c r="BR78" s="75"/>
      <c r="BS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</row>
    <row r="79" spans="1:93" ht="12.75">
      <c r="A79" s="118"/>
      <c r="B79" s="118"/>
      <c r="C79" s="118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Z79" s="75"/>
      <c r="BC79" s="75"/>
      <c r="BF79" s="75"/>
      <c r="BI79" s="75"/>
      <c r="BL79" s="75"/>
      <c r="BN79" s="75"/>
      <c r="BO79" s="75"/>
      <c r="BP79" s="75"/>
      <c r="BQ79" s="75"/>
      <c r="BR79" s="75"/>
      <c r="BS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</row>
    <row r="80" spans="1:93" ht="12.75">
      <c r="A80" s="118"/>
      <c r="B80" s="118"/>
      <c r="C80" s="118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Z80" s="75"/>
      <c r="BC80" s="75"/>
      <c r="BF80" s="75"/>
      <c r="BI80" s="75"/>
      <c r="BL80" s="75"/>
      <c r="BN80" s="75"/>
      <c r="BO80" s="75"/>
      <c r="BP80" s="75"/>
      <c r="BQ80" s="75"/>
      <c r="BR80" s="75"/>
      <c r="BS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</row>
    <row r="81" spans="1:93" ht="12.75">
      <c r="A81" s="118"/>
      <c r="B81" s="118"/>
      <c r="C81" s="118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Z81" s="75"/>
      <c r="BC81" s="75"/>
      <c r="BF81" s="75"/>
      <c r="BI81" s="75"/>
      <c r="BL81" s="75"/>
      <c r="BN81" s="75"/>
      <c r="BO81" s="75"/>
      <c r="BP81" s="75"/>
      <c r="BQ81" s="75"/>
      <c r="BR81" s="75"/>
      <c r="BS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</row>
    <row r="82" spans="1:93" ht="12.75">
      <c r="A82" s="118"/>
      <c r="B82" s="118"/>
      <c r="C82" s="118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Z82" s="75"/>
      <c r="BC82" s="75"/>
      <c r="BF82" s="75"/>
      <c r="BI82" s="75"/>
      <c r="BL82" s="75"/>
      <c r="BN82" s="75"/>
      <c r="BO82" s="75"/>
      <c r="BP82" s="75"/>
      <c r="BQ82" s="75"/>
      <c r="BR82" s="75"/>
      <c r="BS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</row>
    <row r="83" spans="1:93" ht="12.75">
      <c r="A83" s="118"/>
      <c r="B83" s="118"/>
      <c r="C83" s="118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Z83" s="75"/>
      <c r="BC83" s="75"/>
      <c r="BF83" s="75"/>
      <c r="BI83" s="75"/>
      <c r="BL83" s="75"/>
      <c r="BN83" s="75"/>
      <c r="BO83" s="75"/>
      <c r="BP83" s="75"/>
      <c r="BQ83" s="75"/>
      <c r="BR83" s="75"/>
      <c r="BS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</row>
    <row r="84" spans="1:93" ht="12.75">
      <c r="A84" s="118"/>
      <c r="B84" s="118"/>
      <c r="C84" s="118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Z84" s="75"/>
      <c r="BC84" s="75"/>
      <c r="BF84" s="75"/>
      <c r="BI84" s="75"/>
      <c r="BL84" s="75"/>
      <c r="BN84" s="75"/>
      <c r="BO84" s="75"/>
      <c r="BP84" s="75"/>
      <c r="BQ84" s="75"/>
      <c r="BR84" s="75"/>
      <c r="BS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</row>
    <row r="85" spans="1:93" ht="12.75">
      <c r="A85" s="118"/>
      <c r="B85" s="118"/>
      <c r="C85" s="118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Z85" s="75"/>
      <c r="BC85" s="75"/>
      <c r="BF85" s="75"/>
      <c r="BI85" s="75"/>
      <c r="BL85" s="75"/>
      <c r="BN85" s="75"/>
      <c r="BO85" s="75"/>
      <c r="BP85" s="75"/>
      <c r="BQ85" s="75"/>
      <c r="BR85" s="75"/>
      <c r="BS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</row>
    <row r="86" spans="1:93" ht="12.75">
      <c r="A86" s="118"/>
      <c r="B86" s="118"/>
      <c r="C86" s="118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Z86" s="75"/>
      <c r="BC86" s="75"/>
      <c r="BF86" s="75"/>
      <c r="BI86" s="75"/>
      <c r="BL86" s="75"/>
      <c r="BN86" s="75"/>
      <c r="BO86" s="75"/>
      <c r="BP86" s="75"/>
      <c r="BQ86" s="75"/>
      <c r="BR86" s="75"/>
      <c r="BS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</row>
    <row r="87" spans="1:93" ht="12.75">
      <c r="A87" s="118"/>
      <c r="B87" s="118"/>
      <c r="C87" s="118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Z87" s="75"/>
      <c r="BC87" s="75"/>
      <c r="BF87" s="75"/>
      <c r="BI87" s="75"/>
      <c r="BL87" s="75"/>
      <c r="BN87" s="75"/>
      <c r="BO87" s="75"/>
      <c r="BP87" s="75"/>
      <c r="BQ87" s="75"/>
      <c r="BR87" s="75"/>
      <c r="BS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</row>
    <row r="88" spans="1:93" ht="12.75">
      <c r="A88" s="118"/>
      <c r="B88" s="118"/>
      <c r="C88" s="118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Z88" s="75"/>
      <c r="BC88" s="75"/>
      <c r="BF88" s="75"/>
      <c r="BI88" s="75"/>
      <c r="BL88" s="75"/>
      <c r="BN88" s="75"/>
      <c r="BO88" s="75"/>
      <c r="BP88" s="75"/>
      <c r="BQ88" s="75"/>
      <c r="BR88" s="75"/>
      <c r="BS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</row>
    <row r="89" spans="1:93" ht="12.75">
      <c r="A89" s="118"/>
      <c r="B89" s="118"/>
      <c r="C89" s="118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Z89" s="75"/>
      <c r="BC89" s="75"/>
      <c r="BF89" s="75"/>
      <c r="BI89" s="75"/>
      <c r="BL89" s="75"/>
      <c r="BN89" s="75"/>
      <c r="BO89" s="75"/>
      <c r="BP89" s="75"/>
      <c r="BQ89" s="75"/>
      <c r="BR89" s="75"/>
      <c r="BS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</row>
    <row r="90" spans="1:93" ht="12.75">
      <c r="A90" s="118"/>
      <c r="B90" s="118"/>
      <c r="C90" s="118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Z90" s="75"/>
      <c r="BC90" s="75"/>
      <c r="BF90" s="75"/>
      <c r="BI90" s="75"/>
      <c r="BL90" s="75"/>
      <c r="BN90" s="75"/>
      <c r="BO90" s="75"/>
      <c r="BP90" s="75"/>
      <c r="BQ90" s="75"/>
      <c r="BR90" s="75"/>
      <c r="BS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</row>
    <row r="91" spans="1:93" ht="12.75">
      <c r="A91" s="118"/>
      <c r="B91" s="118"/>
      <c r="C91" s="11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Z91" s="75"/>
      <c r="BC91" s="75"/>
      <c r="BF91" s="75"/>
      <c r="BI91" s="75"/>
      <c r="BL91" s="75"/>
      <c r="BN91" s="75"/>
      <c r="BO91" s="75"/>
      <c r="BP91" s="75"/>
      <c r="BQ91" s="75"/>
      <c r="BR91" s="75"/>
      <c r="BS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</row>
    <row r="92" spans="1:93" ht="12.75">
      <c r="A92" s="118"/>
      <c r="B92" s="118"/>
      <c r="C92" s="11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Z92" s="75"/>
      <c r="BC92" s="75"/>
      <c r="BF92" s="75"/>
      <c r="BI92" s="75"/>
      <c r="BL92" s="75"/>
      <c r="BN92" s="75"/>
      <c r="BO92" s="75"/>
      <c r="BP92" s="75"/>
      <c r="BQ92" s="75"/>
      <c r="BR92" s="75"/>
      <c r="BS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</row>
    <row r="93" spans="1:93" ht="12.75">
      <c r="A93" s="118"/>
      <c r="B93" s="118"/>
      <c r="C93" s="118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Z93" s="75"/>
      <c r="BC93" s="75"/>
      <c r="BF93" s="75"/>
      <c r="BI93" s="75"/>
      <c r="BL93" s="75"/>
      <c r="BN93" s="75"/>
      <c r="BO93" s="75"/>
      <c r="BP93" s="75"/>
      <c r="BQ93" s="75"/>
      <c r="BR93" s="75"/>
      <c r="BS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</row>
    <row r="94" spans="1:93" ht="12.75">
      <c r="A94" s="118"/>
      <c r="B94" s="118"/>
      <c r="C94" s="11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Z94" s="75"/>
      <c r="BC94" s="75"/>
      <c r="BF94" s="75"/>
      <c r="BI94" s="75"/>
      <c r="BL94" s="75"/>
      <c r="BN94" s="75"/>
      <c r="BO94" s="75"/>
      <c r="BP94" s="75"/>
      <c r="BQ94" s="75"/>
      <c r="BR94" s="75"/>
      <c r="BS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</row>
    <row r="95" spans="1:93" ht="12.75">
      <c r="A95" s="118"/>
      <c r="B95" s="118"/>
      <c r="C95" s="118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Z95" s="75"/>
      <c r="BC95" s="75"/>
      <c r="BF95" s="75"/>
      <c r="BI95" s="75"/>
      <c r="BL95" s="75"/>
      <c r="BN95" s="75"/>
      <c r="BO95" s="75"/>
      <c r="BP95" s="75"/>
      <c r="BQ95" s="75"/>
      <c r="BR95" s="75"/>
      <c r="BS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</row>
    <row r="96" spans="1:93" ht="12.75">
      <c r="A96" s="118"/>
      <c r="B96" s="118"/>
      <c r="C96" s="118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Z96" s="75"/>
      <c r="BC96" s="75"/>
      <c r="BF96" s="75"/>
      <c r="BI96" s="75"/>
      <c r="BL96" s="75"/>
      <c r="BN96" s="75"/>
      <c r="BO96" s="75"/>
      <c r="BP96" s="75"/>
      <c r="BQ96" s="75"/>
      <c r="BR96" s="75"/>
      <c r="BS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</row>
    <row r="97" spans="1:93" ht="12.75">
      <c r="A97" s="118"/>
      <c r="B97" s="118"/>
      <c r="C97" s="118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Z97" s="75"/>
      <c r="BC97" s="75"/>
      <c r="BF97" s="75"/>
      <c r="BI97" s="75"/>
      <c r="BL97" s="75"/>
      <c r="BN97" s="75"/>
      <c r="BO97" s="75"/>
      <c r="BP97" s="75"/>
      <c r="BQ97" s="75"/>
      <c r="BR97" s="75"/>
      <c r="BS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</row>
    <row r="98" spans="1:93" ht="12.75">
      <c r="A98" s="118"/>
      <c r="B98" s="118"/>
      <c r="C98" s="118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Z98" s="75"/>
      <c r="BC98" s="75"/>
      <c r="BF98" s="75"/>
      <c r="BI98" s="75"/>
      <c r="BL98" s="75"/>
      <c r="BN98" s="75"/>
      <c r="BO98" s="75"/>
      <c r="BP98" s="75"/>
      <c r="BQ98" s="75"/>
      <c r="BR98" s="75"/>
      <c r="BS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</row>
    <row r="99" spans="1:93" ht="12.75">
      <c r="A99" s="118"/>
      <c r="B99" s="118"/>
      <c r="C99" s="118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Z99" s="75"/>
      <c r="BC99" s="75"/>
      <c r="BF99" s="75"/>
      <c r="BI99" s="75"/>
      <c r="BL99" s="75"/>
      <c r="BN99" s="75"/>
      <c r="BO99" s="75"/>
      <c r="BP99" s="75"/>
      <c r="BQ99" s="75"/>
      <c r="BR99" s="75"/>
      <c r="BS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</row>
    <row r="100" spans="1:93" ht="12.75">
      <c r="A100" s="118"/>
      <c r="B100" s="118"/>
      <c r="C100" s="118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Z100" s="75"/>
      <c r="BC100" s="75"/>
      <c r="BF100" s="75"/>
      <c r="BI100" s="75"/>
      <c r="BL100" s="75"/>
      <c r="BN100" s="75"/>
      <c r="BO100" s="75"/>
      <c r="BP100" s="75"/>
      <c r="BQ100" s="75"/>
      <c r="BR100" s="75"/>
      <c r="BS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</row>
    <row r="101" spans="1:93" ht="12.75">
      <c r="A101" s="118"/>
      <c r="B101" s="118"/>
      <c r="C101" s="118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Z101" s="75"/>
      <c r="BC101" s="75"/>
      <c r="BF101" s="75"/>
      <c r="BI101" s="75"/>
      <c r="BL101" s="75"/>
      <c r="BN101" s="75"/>
      <c r="BO101" s="75"/>
      <c r="BP101" s="75"/>
      <c r="BQ101" s="75"/>
      <c r="BR101" s="75"/>
      <c r="BS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</row>
    <row r="102" spans="1:93" ht="12.75">
      <c r="A102" s="118"/>
      <c r="B102" s="118"/>
      <c r="C102" s="118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Z102" s="75"/>
      <c r="BC102" s="75"/>
      <c r="BF102" s="75"/>
      <c r="BI102" s="75"/>
      <c r="BL102" s="75"/>
      <c r="BN102" s="75"/>
      <c r="BO102" s="75"/>
      <c r="BP102" s="75"/>
      <c r="BQ102" s="75"/>
      <c r="BR102" s="75"/>
      <c r="BS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</row>
    <row r="103" spans="1:93" ht="12.75">
      <c r="A103" s="118"/>
      <c r="B103" s="118"/>
      <c r="C103" s="118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Z103" s="75"/>
      <c r="BC103" s="75"/>
      <c r="BF103" s="75"/>
      <c r="BI103" s="75"/>
      <c r="BL103" s="75"/>
      <c r="BN103" s="75"/>
      <c r="BO103" s="75"/>
      <c r="BP103" s="75"/>
      <c r="BQ103" s="75"/>
      <c r="BR103" s="75"/>
      <c r="BS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</row>
    <row r="104" spans="1:93" ht="12.75">
      <c r="A104" s="118"/>
      <c r="B104" s="118"/>
      <c r="C104" s="118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Z104" s="75"/>
      <c r="BC104" s="75"/>
      <c r="BF104" s="75"/>
      <c r="BI104" s="75"/>
      <c r="BL104" s="75"/>
      <c r="BN104" s="75"/>
      <c r="BO104" s="75"/>
      <c r="BP104" s="75"/>
      <c r="BQ104" s="75"/>
      <c r="BR104" s="75"/>
      <c r="BS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</row>
    <row r="105" spans="1:93" ht="12.75">
      <c r="A105" s="118"/>
      <c r="B105" s="118"/>
      <c r="C105" s="118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Z105" s="75"/>
      <c r="BC105" s="75"/>
      <c r="BF105" s="75"/>
      <c r="BI105" s="75"/>
      <c r="BL105" s="75"/>
      <c r="BN105" s="75"/>
      <c r="BO105" s="75"/>
      <c r="BP105" s="75"/>
      <c r="BQ105" s="75"/>
      <c r="BR105" s="75"/>
      <c r="BS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</row>
    <row r="106" spans="1:93" ht="12.75">
      <c r="A106" s="118"/>
      <c r="B106" s="118"/>
      <c r="C106" s="118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Z106" s="75"/>
      <c r="BC106" s="75"/>
      <c r="BF106" s="75"/>
      <c r="BI106" s="75"/>
      <c r="BL106" s="75"/>
      <c r="BN106" s="75"/>
      <c r="BO106" s="75"/>
      <c r="BP106" s="75"/>
      <c r="BQ106" s="75"/>
      <c r="BR106" s="75"/>
      <c r="BS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</row>
    <row r="107" spans="1:93" ht="12.75">
      <c r="A107" s="118"/>
      <c r="B107" s="118"/>
      <c r="C107" s="118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Z107" s="75"/>
      <c r="BC107" s="75"/>
      <c r="BF107" s="75"/>
      <c r="BI107" s="75"/>
      <c r="BL107" s="75"/>
      <c r="BN107" s="75"/>
      <c r="BO107" s="75"/>
      <c r="BP107" s="75"/>
      <c r="BQ107" s="75"/>
      <c r="BR107" s="75"/>
      <c r="BS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</row>
    <row r="108" spans="1:93" ht="12.75">
      <c r="A108" s="118"/>
      <c r="B108" s="118"/>
      <c r="C108" s="118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Z108" s="75"/>
      <c r="BC108" s="75"/>
      <c r="BF108" s="75"/>
      <c r="BI108" s="75"/>
      <c r="BL108" s="75"/>
      <c r="BN108" s="75"/>
      <c r="BO108" s="75"/>
      <c r="BP108" s="75"/>
      <c r="BQ108" s="75"/>
      <c r="BR108" s="75"/>
      <c r="BS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</row>
    <row r="109" spans="1:93" ht="12.75">
      <c r="A109" s="118"/>
      <c r="B109" s="118"/>
      <c r="C109" s="118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Z109" s="75"/>
      <c r="BC109" s="75"/>
      <c r="BF109" s="75"/>
      <c r="BI109" s="75"/>
      <c r="BL109" s="75"/>
      <c r="BN109" s="75"/>
      <c r="BO109" s="75"/>
      <c r="BP109" s="75"/>
      <c r="BQ109" s="75"/>
      <c r="BR109" s="75"/>
      <c r="BS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</row>
    <row r="110" spans="1:93" ht="12.75">
      <c r="A110" s="118"/>
      <c r="B110" s="118"/>
      <c r="C110" s="118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Z110" s="75"/>
      <c r="BC110" s="75"/>
      <c r="BF110" s="75"/>
      <c r="BI110" s="75"/>
      <c r="BL110" s="75"/>
      <c r="BN110" s="75"/>
      <c r="BO110" s="75"/>
      <c r="BP110" s="75"/>
      <c r="BQ110" s="75"/>
      <c r="BR110" s="75"/>
      <c r="BS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</row>
    <row r="111" spans="1:93" ht="12.75">
      <c r="A111" s="118"/>
      <c r="B111" s="118"/>
      <c r="C111" s="118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Z111" s="75"/>
      <c r="BC111" s="75"/>
      <c r="BF111" s="75"/>
      <c r="BI111" s="75"/>
      <c r="BL111" s="75"/>
      <c r="BN111" s="75"/>
      <c r="BO111" s="75"/>
      <c r="BP111" s="75"/>
      <c r="BQ111" s="75"/>
      <c r="BR111" s="75"/>
      <c r="BS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</row>
    <row r="112" spans="1:93" ht="12.75">
      <c r="A112" s="118"/>
      <c r="B112" s="118"/>
      <c r="C112" s="118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Z112" s="75"/>
      <c r="BC112" s="75"/>
      <c r="BF112" s="75"/>
      <c r="BI112" s="75"/>
      <c r="BL112" s="75"/>
      <c r="BN112" s="75"/>
      <c r="BO112" s="75"/>
      <c r="BP112" s="75"/>
      <c r="BQ112" s="75"/>
      <c r="BR112" s="75"/>
      <c r="BS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</row>
    <row r="113" spans="1:93" ht="12.75">
      <c r="A113" s="118"/>
      <c r="B113" s="118"/>
      <c r="C113" s="118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Z113" s="75"/>
      <c r="BC113" s="75"/>
      <c r="BF113" s="75"/>
      <c r="BI113" s="75"/>
      <c r="BL113" s="75"/>
      <c r="BN113" s="75"/>
      <c r="BO113" s="75"/>
      <c r="BP113" s="75"/>
      <c r="BQ113" s="75"/>
      <c r="BR113" s="75"/>
      <c r="BS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</row>
    <row r="114" spans="1:93" ht="12.75">
      <c r="A114" s="118"/>
      <c r="B114" s="118"/>
      <c r="C114" s="118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Z114" s="75"/>
      <c r="BC114" s="75"/>
      <c r="BF114" s="75"/>
      <c r="BI114" s="75"/>
      <c r="BL114" s="75"/>
      <c r="BN114" s="75"/>
      <c r="BO114" s="75"/>
      <c r="BP114" s="75"/>
      <c r="BQ114" s="75"/>
      <c r="BR114" s="75"/>
      <c r="BS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</row>
    <row r="115" spans="1:93" ht="12.75">
      <c r="A115" s="118"/>
      <c r="B115" s="118"/>
      <c r="C115" s="118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Z115" s="75"/>
      <c r="BC115" s="75"/>
      <c r="BF115" s="75"/>
      <c r="BI115" s="75"/>
      <c r="BL115" s="75"/>
      <c r="BN115" s="75"/>
      <c r="BO115" s="75"/>
      <c r="BP115" s="75"/>
      <c r="BQ115" s="75"/>
      <c r="BR115" s="75"/>
      <c r="BS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</row>
    <row r="116" spans="1:93" ht="12.75">
      <c r="A116" s="118"/>
      <c r="B116" s="118"/>
      <c r="C116" s="118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Z116" s="75"/>
      <c r="BC116" s="75"/>
      <c r="BF116" s="75"/>
      <c r="BI116" s="75"/>
      <c r="BL116" s="75"/>
      <c r="BN116" s="75"/>
      <c r="BO116" s="75"/>
      <c r="BP116" s="75"/>
      <c r="BQ116" s="75"/>
      <c r="BR116" s="75"/>
      <c r="BS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</row>
    <row r="117" spans="1:93" ht="12.75">
      <c r="A117" s="118"/>
      <c r="B117" s="118"/>
      <c r="C117" s="118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Z117" s="75"/>
      <c r="BC117" s="75"/>
      <c r="BF117" s="75"/>
      <c r="BI117" s="75"/>
      <c r="BL117" s="75"/>
      <c r="BN117" s="75"/>
      <c r="BO117" s="75"/>
      <c r="BP117" s="75"/>
      <c r="BQ117" s="75"/>
      <c r="BR117" s="75"/>
      <c r="BS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</row>
    <row r="118" spans="1:93" ht="12.75">
      <c r="A118" s="118"/>
      <c r="B118" s="118"/>
      <c r="C118" s="118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Z118" s="75"/>
      <c r="BC118" s="75"/>
      <c r="BF118" s="75"/>
      <c r="BI118" s="75"/>
      <c r="BL118" s="75"/>
      <c r="BN118" s="75"/>
      <c r="BO118" s="75"/>
      <c r="BP118" s="75"/>
      <c r="BQ118" s="75"/>
      <c r="BR118" s="75"/>
      <c r="BS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</row>
    <row r="119" spans="1:93" ht="12.75">
      <c r="A119" s="118"/>
      <c r="B119" s="118"/>
      <c r="C119" s="118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Z119" s="75"/>
      <c r="BC119" s="75"/>
      <c r="BF119" s="75"/>
      <c r="BI119" s="75"/>
      <c r="BL119" s="75"/>
      <c r="BN119" s="75"/>
      <c r="BO119" s="75"/>
      <c r="BP119" s="75"/>
      <c r="BQ119" s="75"/>
      <c r="BR119" s="75"/>
      <c r="BS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</row>
    <row r="120" spans="1:93" ht="12.75">
      <c r="A120" s="118"/>
      <c r="B120" s="118"/>
      <c r="C120" s="118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Z120" s="75"/>
      <c r="BC120" s="75"/>
      <c r="BF120" s="75"/>
      <c r="BI120" s="75"/>
      <c r="BL120" s="75"/>
      <c r="BN120" s="75"/>
      <c r="BO120" s="75"/>
      <c r="BP120" s="75"/>
      <c r="BQ120" s="75"/>
      <c r="BR120" s="75"/>
      <c r="BS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</row>
    <row r="121" spans="1:93" ht="12.75">
      <c r="A121" s="118"/>
      <c r="B121" s="118"/>
      <c r="C121" s="118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Z121" s="75"/>
      <c r="BC121" s="75"/>
      <c r="BF121" s="75"/>
      <c r="BI121" s="75"/>
      <c r="BL121" s="75"/>
      <c r="BN121" s="75"/>
      <c r="BO121" s="75"/>
      <c r="BP121" s="75"/>
      <c r="BQ121" s="75"/>
      <c r="BR121" s="75"/>
      <c r="BS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</row>
    <row r="122" spans="1:93" ht="12.75">
      <c r="A122" s="118"/>
      <c r="B122" s="118"/>
      <c r="C122" s="118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Z122" s="75"/>
      <c r="BC122" s="75"/>
      <c r="BF122" s="75"/>
      <c r="BI122" s="75"/>
      <c r="BL122" s="75"/>
      <c r="BN122" s="75"/>
      <c r="BO122" s="75"/>
      <c r="BP122" s="75"/>
      <c r="BQ122" s="75"/>
      <c r="BR122" s="75"/>
      <c r="BS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</row>
    <row r="123" spans="1:93" ht="12.75">
      <c r="A123" s="118"/>
      <c r="B123" s="118"/>
      <c r="C123" s="118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Z123" s="75"/>
      <c r="BC123" s="75"/>
      <c r="BF123" s="75"/>
      <c r="BI123" s="75"/>
      <c r="BL123" s="75"/>
      <c r="BN123" s="75"/>
      <c r="BO123" s="75"/>
      <c r="BP123" s="75"/>
      <c r="BQ123" s="75"/>
      <c r="BR123" s="75"/>
      <c r="BS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</row>
    <row r="124" spans="1:93" ht="12.75">
      <c r="A124" s="118"/>
      <c r="B124" s="118"/>
      <c r="C124" s="118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Z124" s="75"/>
      <c r="BC124" s="75"/>
      <c r="BF124" s="75"/>
      <c r="BI124" s="75"/>
      <c r="BL124" s="75"/>
      <c r="BN124" s="75"/>
      <c r="BO124" s="75"/>
      <c r="BP124" s="75"/>
      <c r="BQ124" s="75"/>
      <c r="BR124" s="75"/>
      <c r="BS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</row>
    <row r="125" spans="1:93" ht="12.75">
      <c r="A125" s="118"/>
      <c r="B125" s="118"/>
      <c r="C125" s="118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Z125" s="75"/>
      <c r="BC125" s="75"/>
      <c r="BF125" s="75"/>
      <c r="BI125" s="75"/>
      <c r="BL125" s="75"/>
      <c r="BN125" s="75"/>
      <c r="BO125" s="75"/>
      <c r="BP125" s="75"/>
      <c r="BQ125" s="75"/>
      <c r="BR125" s="75"/>
      <c r="BS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</row>
    <row r="126" spans="1:93" ht="12.75">
      <c r="A126" s="118"/>
      <c r="B126" s="118"/>
      <c r="C126" s="118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Z126" s="75"/>
      <c r="BC126" s="75"/>
      <c r="BF126" s="75"/>
      <c r="BI126" s="75"/>
      <c r="BL126" s="75"/>
      <c r="BN126" s="75"/>
      <c r="BO126" s="75"/>
      <c r="BP126" s="75"/>
      <c r="BQ126" s="75"/>
      <c r="BR126" s="75"/>
      <c r="BS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</row>
    <row r="127" spans="1:93" ht="12.75">
      <c r="A127" s="118"/>
      <c r="B127" s="118"/>
      <c r="C127" s="118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Z127" s="75"/>
      <c r="BC127" s="75"/>
      <c r="BF127" s="75"/>
      <c r="BI127" s="75"/>
      <c r="BL127" s="75"/>
      <c r="BN127" s="75"/>
      <c r="BO127" s="75"/>
      <c r="BP127" s="75"/>
      <c r="BQ127" s="75"/>
      <c r="BR127" s="75"/>
      <c r="BS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</row>
    <row r="128" spans="1:93" ht="12.75">
      <c r="A128" s="118"/>
      <c r="B128" s="118"/>
      <c r="C128" s="118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Z128" s="75"/>
      <c r="BC128" s="75"/>
      <c r="BF128" s="75"/>
      <c r="BI128" s="75"/>
      <c r="BL128" s="75"/>
      <c r="BN128" s="75"/>
      <c r="BO128" s="75"/>
      <c r="BP128" s="75"/>
      <c r="BQ128" s="75"/>
      <c r="BR128" s="75"/>
      <c r="BS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</row>
    <row r="129" spans="1:93" ht="12.75">
      <c r="A129" s="118"/>
      <c r="B129" s="118"/>
      <c r="C129" s="118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Z129" s="75"/>
      <c r="BC129" s="75"/>
      <c r="BF129" s="75"/>
      <c r="BI129" s="75"/>
      <c r="BL129" s="75"/>
      <c r="BN129" s="75"/>
      <c r="BO129" s="75"/>
      <c r="BP129" s="75"/>
      <c r="BQ129" s="75"/>
      <c r="BR129" s="75"/>
      <c r="BS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</row>
    <row r="130" spans="1:93" ht="12.75">
      <c r="A130" s="118"/>
      <c r="B130" s="118"/>
      <c r="C130" s="118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Z130" s="75"/>
      <c r="BC130" s="75"/>
      <c r="BF130" s="75"/>
      <c r="BI130" s="75"/>
      <c r="BL130" s="75"/>
      <c r="BN130" s="75"/>
      <c r="BO130" s="75"/>
      <c r="BP130" s="75"/>
      <c r="BQ130" s="75"/>
      <c r="BR130" s="75"/>
      <c r="BS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</row>
    <row r="131" spans="1:93" ht="12.75">
      <c r="A131" s="118"/>
      <c r="B131" s="118"/>
      <c r="C131" s="118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Z131" s="75"/>
      <c r="BC131" s="75"/>
      <c r="BF131" s="75"/>
      <c r="BI131" s="75"/>
      <c r="BL131" s="75"/>
      <c r="BN131" s="75"/>
      <c r="BO131" s="75"/>
      <c r="BP131" s="75"/>
      <c r="BQ131" s="75"/>
      <c r="BR131" s="75"/>
      <c r="BS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</row>
    <row r="132" spans="1:93" ht="12.75">
      <c r="A132" s="118"/>
      <c r="B132" s="118"/>
      <c r="C132" s="118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Z132" s="75"/>
      <c r="BC132" s="75"/>
      <c r="BF132" s="75"/>
      <c r="BI132" s="75"/>
      <c r="BL132" s="75"/>
      <c r="BN132" s="75"/>
      <c r="BO132" s="75"/>
      <c r="BP132" s="75"/>
      <c r="BQ132" s="75"/>
      <c r="BR132" s="75"/>
      <c r="BS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</row>
    <row r="133" spans="1:93" ht="12.75">
      <c r="A133" s="118"/>
      <c r="B133" s="118"/>
      <c r="C133" s="118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Z133" s="75"/>
      <c r="BC133" s="75"/>
      <c r="BF133" s="75"/>
      <c r="BI133" s="75"/>
      <c r="BL133" s="75"/>
      <c r="BN133" s="75"/>
      <c r="BO133" s="75"/>
      <c r="BP133" s="75"/>
      <c r="BQ133" s="75"/>
      <c r="BR133" s="75"/>
      <c r="BS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</row>
    <row r="134" spans="1:93" ht="12.75">
      <c r="A134" s="118"/>
      <c r="B134" s="118"/>
      <c r="C134" s="118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Z134" s="75"/>
      <c r="BC134" s="75"/>
      <c r="BF134" s="75"/>
      <c r="BI134" s="75"/>
      <c r="BL134" s="75"/>
      <c r="BN134" s="75"/>
      <c r="BO134" s="75"/>
      <c r="BP134" s="75"/>
      <c r="BQ134" s="75"/>
      <c r="BR134" s="75"/>
      <c r="BS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</row>
    <row r="135" spans="1:93" ht="12.75">
      <c r="A135" s="118"/>
      <c r="B135" s="118"/>
      <c r="C135" s="118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Z135" s="75"/>
      <c r="BC135" s="75"/>
      <c r="BF135" s="75"/>
      <c r="BI135" s="75"/>
      <c r="BL135" s="75"/>
      <c r="BN135" s="75"/>
      <c r="BO135" s="75"/>
      <c r="BP135" s="75"/>
      <c r="BQ135" s="75"/>
      <c r="BR135" s="75"/>
      <c r="BS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</row>
    <row r="136" spans="1:93" ht="12.75">
      <c r="A136" s="118"/>
      <c r="B136" s="118"/>
      <c r="C136" s="118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Z136" s="75"/>
      <c r="BC136" s="75"/>
      <c r="BF136" s="75"/>
      <c r="BI136" s="75"/>
      <c r="BL136" s="75"/>
      <c r="BN136" s="75"/>
      <c r="BO136" s="75"/>
      <c r="BP136" s="75"/>
      <c r="BQ136" s="75"/>
      <c r="BR136" s="75"/>
      <c r="BS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</row>
    <row r="137" spans="1:93" ht="12.75">
      <c r="A137" s="118"/>
      <c r="B137" s="118"/>
      <c r="C137" s="118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Z137" s="75"/>
      <c r="BC137" s="75"/>
      <c r="BF137" s="75"/>
      <c r="BI137" s="75"/>
      <c r="BL137" s="75"/>
      <c r="BN137" s="75"/>
      <c r="BO137" s="75"/>
      <c r="BP137" s="75"/>
      <c r="BQ137" s="75"/>
      <c r="BR137" s="75"/>
      <c r="BS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</row>
    <row r="138" spans="1:93" ht="12.75">
      <c r="A138" s="118"/>
      <c r="B138" s="118"/>
      <c r="C138" s="118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Z138" s="75"/>
      <c r="BC138" s="75"/>
      <c r="BF138" s="75"/>
      <c r="BI138" s="75"/>
      <c r="BL138" s="75"/>
      <c r="BN138" s="75"/>
      <c r="BO138" s="75"/>
      <c r="BP138" s="75"/>
      <c r="BQ138" s="75"/>
      <c r="BR138" s="75"/>
      <c r="BS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</row>
    <row r="139" spans="1:93" ht="12.75">
      <c r="A139" s="118"/>
      <c r="B139" s="118"/>
      <c r="C139" s="118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Z139" s="75"/>
      <c r="BC139" s="75"/>
      <c r="BF139" s="75"/>
      <c r="BI139" s="75"/>
      <c r="BL139" s="75"/>
      <c r="BN139" s="75"/>
      <c r="BO139" s="75"/>
      <c r="BP139" s="75"/>
      <c r="BQ139" s="75"/>
      <c r="BR139" s="75"/>
      <c r="BS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</row>
    <row r="140" spans="1:93" ht="12.75">
      <c r="A140" s="118"/>
      <c r="B140" s="118"/>
      <c r="C140" s="118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Z140" s="75"/>
      <c r="BC140" s="75"/>
      <c r="BF140" s="75"/>
      <c r="BI140" s="75"/>
      <c r="BL140" s="75"/>
      <c r="BN140" s="75"/>
      <c r="BO140" s="75"/>
      <c r="BP140" s="75"/>
      <c r="BQ140" s="75"/>
      <c r="BR140" s="75"/>
      <c r="BS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</row>
    <row r="141" spans="1:93" ht="12.75">
      <c r="A141" s="118"/>
      <c r="B141" s="118"/>
      <c r="C141" s="118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Z141" s="75"/>
      <c r="BC141" s="75"/>
      <c r="BF141" s="75"/>
      <c r="BI141" s="75"/>
      <c r="BL141" s="75"/>
      <c r="BN141" s="75"/>
      <c r="BO141" s="75"/>
      <c r="BP141" s="75"/>
      <c r="BQ141" s="75"/>
      <c r="BR141" s="75"/>
      <c r="BS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</row>
    <row r="142" spans="1:93" ht="12.75">
      <c r="A142" s="118"/>
      <c r="B142" s="118"/>
      <c r="C142" s="118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Z142" s="75"/>
      <c r="BC142" s="75"/>
      <c r="BF142" s="75"/>
      <c r="BI142" s="75"/>
      <c r="BL142" s="75"/>
      <c r="BN142" s="75"/>
      <c r="BO142" s="75"/>
      <c r="BP142" s="75"/>
      <c r="BQ142" s="75"/>
      <c r="BR142" s="75"/>
      <c r="BS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</row>
    <row r="143" spans="1:93" ht="12.75">
      <c r="A143" s="118"/>
      <c r="B143" s="118"/>
      <c r="C143" s="118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Z143" s="75"/>
      <c r="BC143" s="75"/>
      <c r="BF143" s="75"/>
      <c r="BI143" s="75"/>
      <c r="BL143" s="75"/>
      <c r="BN143" s="75"/>
      <c r="BO143" s="75"/>
      <c r="BP143" s="75"/>
      <c r="BQ143" s="75"/>
      <c r="BR143" s="75"/>
      <c r="BS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</row>
    <row r="144" spans="1:93" ht="12.75">
      <c r="A144" s="118"/>
      <c r="B144" s="118"/>
      <c r="C144" s="118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Z144" s="75"/>
      <c r="BC144" s="75"/>
      <c r="BF144" s="75"/>
      <c r="BI144" s="75"/>
      <c r="BL144" s="75"/>
      <c r="BN144" s="75"/>
      <c r="BO144" s="75"/>
      <c r="BP144" s="75"/>
      <c r="BQ144" s="75"/>
      <c r="BR144" s="75"/>
      <c r="BS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</row>
    <row r="145" spans="1:93" ht="12.75">
      <c r="A145" s="118"/>
      <c r="B145" s="118"/>
      <c r="C145" s="118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Z145" s="75"/>
      <c r="BC145" s="75"/>
      <c r="BF145" s="75"/>
      <c r="BI145" s="75"/>
      <c r="BL145" s="75"/>
      <c r="BN145" s="75"/>
      <c r="BO145" s="75"/>
      <c r="BP145" s="75"/>
      <c r="BQ145" s="75"/>
      <c r="BR145" s="75"/>
      <c r="BS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</row>
    <row r="146" spans="1:93" ht="12.75">
      <c r="A146" s="118"/>
      <c r="B146" s="118"/>
      <c r="C146" s="118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Z146" s="75"/>
      <c r="BC146" s="75"/>
      <c r="BF146" s="75"/>
      <c r="BI146" s="75"/>
      <c r="BL146" s="75"/>
      <c r="BN146" s="75"/>
      <c r="BO146" s="75"/>
      <c r="BP146" s="75"/>
      <c r="BQ146" s="75"/>
      <c r="BR146" s="75"/>
      <c r="BS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</row>
    <row r="147" spans="1:93" ht="12.75">
      <c r="A147" s="118"/>
      <c r="B147" s="118"/>
      <c r="C147" s="118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Z147" s="75"/>
      <c r="BC147" s="75"/>
      <c r="BF147" s="75"/>
      <c r="BI147" s="75"/>
      <c r="BL147" s="75"/>
      <c r="BN147" s="75"/>
      <c r="BO147" s="75"/>
      <c r="BP147" s="75"/>
      <c r="BQ147" s="75"/>
      <c r="BR147" s="75"/>
      <c r="BS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</row>
    <row r="148" spans="1:93" ht="12.75">
      <c r="A148" s="118"/>
      <c r="B148" s="118"/>
      <c r="C148" s="118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Z148" s="75"/>
      <c r="BC148" s="75"/>
      <c r="BF148" s="75"/>
      <c r="BI148" s="75"/>
      <c r="BL148" s="75"/>
      <c r="BN148" s="75"/>
      <c r="BO148" s="75"/>
      <c r="BP148" s="75"/>
      <c r="BQ148" s="75"/>
      <c r="BR148" s="75"/>
      <c r="BS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</row>
    <row r="149" spans="1:93" ht="12.75">
      <c r="A149" s="118"/>
      <c r="B149" s="118"/>
      <c r="C149" s="118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Z149" s="75"/>
      <c r="BC149" s="75"/>
      <c r="BF149" s="75"/>
      <c r="BI149" s="75"/>
      <c r="BL149" s="75"/>
      <c r="BN149" s="75"/>
      <c r="BO149" s="75"/>
      <c r="BP149" s="75"/>
      <c r="BQ149" s="75"/>
      <c r="BR149" s="75"/>
      <c r="BS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</row>
    <row r="150" spans="1:93" ht="12.75">
      <c r="A150" s="118"/>
      <c r="B150" s="118"/>
      <c r="C150" s="118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Z150" s="75"/>
      <c r="BC150" s="75"/>
      <c r="BF150" s="75"/>
      <c r="BI150" s="75"/>
      <c r="BL150" s="75"/>
      <c r="BN150" s="75"/>
      <c r="BO150" s="75"/>
      <c r="BP150" s="75"/>
      <c r="BQ150" s="75"/>
      <c r="BR150" s="75"/>
      <c r="BS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</row>
    <row r="151" spans="1:93" ht="12.75">
      <c r="A151" s="118"/>
      <c r="B151" s="118"/>
      <c r="C151" s="118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Z151" s="75"/>
      <c r="BC151" s="75"/>
      <c r="BF151" s="75"/>
      <c r="BI151" s="75"/>
      <c r="BL151" s="75"/>
      <c r="BN151" s="75"/>
      <c r="BO151" s="75"/>
      <c r="BP151" s="75"/>
      <c r="BQ151" s="75"/>
      <c r="BR151" s="75"/>
      <c r="BS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</row>
    <row r="152" spans="1:93" ht="12.75">
      <c r="A152" s="118"/>
      <c r="B152" s="118"/>
      <c r="C152" s="118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Z152" s="75"/>
      <c r="BC152" s="75"/>
      <c r="BF152" s="75"/>
      <c r="BI152" s="75"/>
      <c r="BL152" s="75"/>
      <c r="BN152" s="75"/>
      <c r="BO152" s="75"/>
      <c r="BP152" s="75"/>
      <c r="BQ152" s="75"/>
      <c r="BR152" s="75"/>
      <c r="BS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</row>
    <row r="153" spans="1:93" ht="12.75">
      <c r="A153" s="118"/>
      <c r="B153" s="118"/>
      <c r="C153" s="118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Z153" s="75"/>
      <c r="BC153" s="75"/>
      <c r="BF153" s="75"/>
      <c r="BI153" s="75"/>
      <c r="BL153" s="75"/>
      <c r="BN153" s="75"/>
      <c r="BO153" s="75"/>
      <c r="BP153" s="75"/>
      <c r="BQ153" s="75"/>
      <c r="BR153" s="75"/>
      <c r="BS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</row>
    <row r="154" spans="1:93" ht="12.75">
      <c r="A154" s="118"/>
      <c r="B154" s="118"/>
      <c r="C154" s="118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Z154" s="75"/>
      <c r="BC154" s="75"/>
      <c r="BF154" s="75"/>
      <c r="BI154" s="75"/>
      <c r="BL154" s="75"/>
      <c r="BN154" s="75"/>
      <c r="BO154" s="75"/>
      <c r="BP154" s="75"/>
      <c r="BQ154" s="75"/>
      <c r="BR154" s="75"/>
      <c r="BS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</row>
    <row r="155" spans="1:93" ht="12.75">
      <c r="A155" s="118"/>
      <c r="B155" s="118"/>
      <c r="C155" s="118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Z155" s="75"/>
      <c r="BC155" s="75"/>
      <c r="BF155" s="75"/>
      <c r="BI155" s="75"/>
      <c r="BL155" s="75"/>
      <c r="BN155" s="75"/>
      <c r="BO155" s="75"/>
      <c r="BP155" s="75"/>
      <c r="BQ155" s="75"/>
      <c r="BR155" s="75"/>
      <c r="BS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</row>
    <row r="156" spans="1:93" ht="12.75">
      <c r="A156" s="118"/>
      <c r="B156" s="118"/>
      <c r="C156" s="118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Z156" s="75"/>
      <c r="BC156" s="75"/>
      <c r="BF156" s="75"/>
      <c r="BI156" s="75"/>
      <c r="BL156" s="75"/>
      <c r="BN156" s="75"/>
      <c r="BO156" s="75"/>
      <c r="BP156" s="75"/>
      <c r="BQ156" s="75"/>
      <c r="BR156" s="75"/>
      <c r="BS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</row>
    <row r="157" spans="1:93" ht="12.75">
      <c r="A157" s="118"/>
      <c r="B157" s="118"/>
      <c r="C157" s="118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Z157" s="75"/>
      <c r="BC157" s="75"/>
      <c r="BF157" s="75"/>
      <c r="BI157" s="75"/>
      <c r="BL157" s="75"/>
      <c r="BN157" s="75"/>
      <c r="BO157" s="75"/>
      <c r="BP157" s="75"/>
      <c r="BQ157" s="75"/>
      <c r="BR157" s="75"/>
      <c r="BS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</row>
    <row r="158" spans="1:93" ht="12.75">
      <c r="A158" s="118"/>
      <c r="B158" s="118"/>
      <c r="C158" s="118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Z158" s="75"/>
      <c r="BC158" s="75"/>
      <c r="BF158" s="75"/>
      <c r="BI158" s="75"/>
      <c r="BL158" s="75"/>
      <c r="BN158" s="75"/>
      <c r="BO158" s="75"/>
      <c r="BP158" s="75"/>
      <c r="BQ158" s="75"/>
      <c r="BR158" s="75"/>
      <c r="BS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</row>
    <row r="159" spans="1:93" ht="12.75">
      <c r="A159" s="118"/>
      <c r="B159" s="118"/>
      <c r="C159" s="118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Z159" s="75"/>
      <c r="BC159" s="75"/>
      <c r="BF159" s="75"/>
      <c r="BI159" s="75"/>
      <c r="BL159" s="75"/>
      <c r="BN159" s="75"/>
      <c r="BO159" s="75"/>
      <c r="BP159" s="75"/>
      <c r="BQ159" s="75"/>
      <c r="BR159" s="75"/>
      <c r="BS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</row>
    <row r="160" spans="1:93" ht="12.75">
      <c r="A160" s="118"/>
      <c r="B160" s="118"/>
      <c r="C160" s="118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Z160" s="75"/>
      <c r="BC160" s="75"/>
      <c r="BF160" s="75"/>
      <c r="BI160" s="75"/>
      <c r="BL160" s="75"/>
      <c r="BN160" s="75"/>
      <c r="BO160" s="75"/>
      <c r="BP160" s="75"/>
      <c r="BQ160" s="75"/>
      <c r="BR160" s="75"/>
      <c r="BS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</row>
    <row r="161" spans="1:93" ht="12.75">
      <c r="A161" s="118"/>
      <c r="B161" s="118"/>
      <c r="C161" s="118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Z161" s="75"/>
      <c r="BC161" s="75"/>
      <c r="BF161" s="75"/>
      <c r="BI161" s="75"/>
      <c r="BL161" s="75"/>
      <c r="BN161" s="75"/>
      <c r="BO161" s="75"/>
      <c r="BP161" s="75"/>
      <c r="BQ161" s="75"/>
      <c r="BR161" s="75"/>
      <c r="BS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</row>
    <row r="162" spans="1:93" ht="12.75">
      <c r="A162" s="118"/>
      <c r="B162" s="118"/>
      <c r="C162" s="118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Z162" s="75"/>
      <c r="BC162" s="75"/>
      <c r="BF162" s="75"/>
      <c r="BI162" s="75"/>
      <c r="BL162" s="75"/>
      <c r="BN162" s="75"/>
      <c r="BO162" s="75"/>
      <c r="BP162" s="75"/>
      <c r="BQ162" s="75"/>
      <c r="BR162" s="75"/>
      <c r="BS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</row>
    <row r="163" spans="1:93" ht="12.75">
      <c r="A163" s="118"/>
      <c r="B163" s="118"/>
      <c r="C163" s="118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Z163" s="75"/>
      <c r="BC163" s="75"/>
      <c r="BF163" s="75"/>
      <c r="BI163" s="75"/>
      <c r="BL163" s="75"/>
      <c r="BN163" s="75"/>
      <c r="BO163" s="75"/>
      <c r="BP163" s="75"/>
      <c r="BQ163" s="75"/>
      <c r="BR163" s="75"/>
      <c r="BS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</row>
    <row r="164" spans="1:93" ht="12.75">
      <c r="A164" s="118"/>
      <c r="B164" s="118"/>
      <c r="C164" s="118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Z164" s="75"/>
      <c r="BC164" s="75"/>
      <c r="BF164" s="75"/>
      <c r="BI164" s="75"/>
      <c r="BL164" s="75"/>
      <c r="BN164" s="75"/>
      <c r="BO164" s="75"/>
      <c r="BP164" s="75"/>
      <c r="BQ164" s="75"/>
      <c r="BR164" s="75"/>
      <c r="BS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</row>
    <row r="165" spans="1:93" ht="12.75">
      <c r="A165" s="118"/>
      <c r="B165" s="118"/>
      <c r="C165" s="118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Z165" s="75"/>
      <c r="BC165" s="75"/>
      <c r="BF165" s="75"/>
      <c r="BI165" s="75"/>
      <c r="BL165" s="75"/>
      <c r="BN165" s="75"/>
      <c r="BO165" s="75"/>
      <c r="BP165" s="75"/>
      <c r="BQ165" s="75"/>
      <c r="BR165" s="75"/>
      <c r="BS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</row>
    <row r="166" spans="1:93" ht="12.75">
      <c r="A166" s="118"/>
      <c r="B166" s="118"/>
      <c r="C166" s="118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Z166" s="75"/>
      <c r="BC166" s="75"/>
      <c r="BF166" s="75"/>
      <c r="BI166" s="75"/>
      <c r="BL166" s="75"/>
      <c r="BN166" s="75"/>
      <c r="BO166" s="75"/>
      <c r="BP166" s="75"/>
      <c r="BQ166" s="75"/>
      <c r="BR166" s="75"/>
      <c r="BS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</row>
    <row r="167" spans="1:93" ht="12.75">
      <c r="A167" s="118"/>
      <c r="B167" s="118"/>
      <c r="C167" s="118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Z167" s="75"/>
      <c r="BC167" s="75"/>
      <c r="BF167" s="75"/>
      <c r="BI167" s="75"/>
      <c r="BL167" s="75"/>
      <c r="BN167" s="75"/>
      <c r="BO167" s="75"/>
      <c r="BP167" s="75"/>
      <c r="BQ167" s="75"/>
      <c r="BR167" s="75"/>
      <c r="BS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</row>
    <row r="168" spans="1:93" ht="12.75">
      <c r="A168" s="118"/>
      <c r="B168" s="118"/>
      <c r="C168" s="118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Z168" s="75"/>
      <c r="BC168" s="75"/>
      <c r="BF168" s="75"/>
      <c r="BI168" s="75"/>
      <c r="BL168" s="75"/>
      <c r="BN168" s="75"/>
      <c r="BO168" s="75"/>
      <c r="BP168" s="75"/>
      <c r="BQ168" s="75"/>
      <c r="BR168" s="75"/>
      <c r="BS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</row>
    <row r="169" spans="1:93" ht="12.75">
      <c r="A169" s="118"/>
      <c r="B169" s="118"/>
      <c r="C169" s="118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Z169" s="75"/>
      <c r="BC169" s="75"/>
      <c r="BF169" s="75"/>
      <c r="BI169" s="75"/>
      <c r="BL169" s="75"/>
      <c r="BN169" s="75"/>
      <c r="BO169" s="75"/>
      <c r="BP169" s="75"/>
      <c r="BQ169" s="75"/>
      <c r="BR169" s="75"/>
      <c r="BS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</row>
    <row r="170" spans="1:93" ht="12.75">
      <c r="A170" s="118"/>
      <c r="B170" s="118"/>
      <c r="C170" s="118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Z170" s="75"/>
      <c r="BC170" s="75"/>
      <c r="BF170" s="75"/>
      <c r="BI170" s="75"/>
      <c r="BL170" s="75"/>
      <c r="BN170" s="75"/>
      <c r="BO170" s="75"/>
      <c r="BP170" s="75"/>
      <c r="BQ170" s="75"/>
      <c r="BR170" s="75"/>
      <c r="BS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</row>
    <row r="171" spans="1:93" ht="12.75">
      <c r="A171" s="118"/>
      <c r="B171" s="118"/>
      <c r="C171" s="118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Z171" s="75"/>
      <c r="BC171" s="75"/>
      <c r="BF171" s="75"/>
      <c r="BI171" s="75"/>
      <c r="BL171" s="75"/>
      <c r="BN171" s="75"/>
      <c r="BO171" s="75"/>
      <c r="BP171" s="75"/>
      <c r="BQ171" s="75"/>
      <c r="BR171" s="75"/>
      <c r="BS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</row>
    <row r="172" spans="1:93" ht="12.75">
      <c r="A172" s="118"/>
      <c r="B172" s="118"/>
      <c r="C172" s="118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Z172" s="75"/>
      <c r="BC172" s="75"/>
      <c r="BF172" s="75"/>
      <c r="BI172" s="75"/>
      <c r="BL172" s="75"/>
      <c r="BN172" s="75"/>
      <c r="BO172" s="75"/>
      <c r="BP172" s="75"/>
      <c r="BQ172" s="75"/>
      <c r="BR172" s="75"/>
      <c r="BS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</row>
    <row r="173" spans="1:93" ht="12.75">
      <c r="A173" s="118"/>
      <c r="B173" s="118"/>
      <c r="C173" s="118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Z173" s="75"/>
      <c r="BC173" s="75"/>
      <c r="BF173" s="75"/>
      <c r="BI173" s="75"/>
      <c r="BL173" s="75"/>
      <c r="BN173" s="75"/>
      <c r="BO173" s="75"/>
      <c r="BP173" s="75"/>
      <c r="BQ173" s="75"/>
      <c r="BR173" s="75"/>
      <c r="BS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</row>
    <row r="174" spans="1:93" ht="12.75">
      <c r="A174" s="118"/>
      <c r="B174" s="118"/>
      <c r="C174" s="118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Z174" s="75"/>
      <c r="BC174" s="75"/>
      <c r="BF174" s="75"/>
      <c r="BI174" s="75"/>
      <c r="BL174" s="75"/>
      <c r="BN174" s="75"/>
      <c r="BO174" s="75"/>
      <c r="BP174" s="75"/>
      <c r="BQ174" s="75"/>
      <c r="BR174" s="75"/>
      <c r="BS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</row>
    <row r="175" spans="1:93" ht="12.75">
      <c r="A175" s="118"/>
      <c r="B175" s="118"/>
      <c r="C175" s="118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Z175" s="75"/>
      <c r="BC175" s="75"/>
      <c r="BF175" s="75"/>
      <c r="BI175" s="75"/>
      <c r="BL175" s="75"/>
      <c r="BN175" s="75"/>
      <c r="BO175" s="75"/>
      <c r="BP175" s="75"/>
      <c r="BQ175" s="75"/>
      <c r="BR175" s="75"/>
      <c r="BS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</row>
    <row r="176" spans="1:93" ht="12.75">
      <c r="A176" s="118"/>
      <c r="B176" s="118"/>
      <c r="C176" s="118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Z176" s="75"/>
      <c r="BC176" s="75"/>
      <c r="BF176" s="75"/>
      <c r="BI176" s="75"/>
      <c r="BL176" s="75"/>
      <c r="BN176" s="75"/>
      <c r="BO176" s="75"/>
      <c r="BP176" s="75"/>
      <c r="BQ176" s="75"/>
      <c r="BR176" s="75"/>
      <c r="BS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</row>
    <row r="177" spans="1:93" ht="12.75">
      <c r="A177" s="118"/>
      <c r="B177" s="118"/>
      <c r="C177" s="118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Z177" s="75"/>
      <c r="BC177" s="75"/>
      <c r="BF177" s="75"/>
      <c r="BI177" s="75"/>
      <c r="BL177" s="75"/>
      <c r="BN177" s="75"/>
      <c r="BO177" s="75"/>
      <c r="BP177" s="75"/>
      <c r="BQ177" s="75"/>
      <c r="BR177" s="75"/>
      <c r="BS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</row>
    <row r="178" spans="1:93" ht="12.75">
      <c r="A178" s="118"/>
      <c r="B178" s="118"/>
      <c r="C178" s="118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Z178" s="75"/>
      <c r="BC178" s="75"/>
      <c r="BF178" s="75"/>
      <c r="BI178" s="75"/>
      <c r="BL178" s="75"/>
      <c r="BN178" s="75"/>
      <c r="BO178" s="75"/>
      <c r="BP178" s="75"/>
      <c r="BQ178" s="75"/>
      <c r="BR178" s="75"/>
      <c r="BS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</row>
    <row r="179" spans="1:93" ht="12.75">
      <c r="A179" s="118"/>
      <c r="B179" s="118"/>
      <c r="C179" s="118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Z179" s="75"/>
      <c r="BC179" s="75"/>
      <c r="BF179" s="75"/>
      <c r="BI179" s="75"/>
      <c r="BL179" s="75"/>
      <c r="BN179" s="75"/>
      <c r="BO179" s="75"/>
      <c r="BP179" s="75"/>
      <c r="BQ179" s="75"/>
      <c r="BR179" s="75"/>
      <c r="BS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</row>
    <row r="180" spans="1:93" ht="12.75">
      <c r="A180" s="118"/>
      <c r="B180" s="118"/>
      <c r="C180" s="118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Z180" s="75"/>
      <c r="BC180" s="75"/>
      <c r="BF180" s="75"/>
      <c r="BI180" s="75"/>
      <c r="BL180" s="75"/>
      <c r="BN180" s="75"/>
      <c r="BO180" s="75"/>
      <c r="BP180" s="75"/>
      <c r="BQ180" s="75"/>
      <c r="BR180" s="75"/>
      <c r="BS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</row>
    <row r="181" spans="1:93" ht="12.75">
      <c r="A181" s="118"/>
      <c r="B181" s="118"/>
      <c r="C181" s="118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Z181" s="75"/>
      <c r="BC181" s="75"/>
      <c r="BF181" s="75"/>
      <c r="BI181" s="75"/>
      <c r="BL181" s="75"/>
      <c r="BN181" s="75"/>
      <c r="BO181" s="75"/>
      <c r="BP181" s="75"/>
      <c r="BQ181" s="75"/>
      <c r="BR181" s="75"/>
      <c r="BS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</row>
    <row r="182" spans="1:93" ht="12.75">
      <c r="A182" s="118"/>
      <c r="B182" s="118"/>
      <c r="C182" s="118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Z182" s="75"/>
      <c r="BC182" s="75"/>
      <c r="BF182" s="75"/>
      <c r="BI182" s="75"/>
      <c r="BL182" s="75"/>
      <c r="BN182" s="75"/>
      <c r="BO182" s="75"/>
      <c r="BP182" s="75"/>
      <c r="BQ182" s="75"/>
      <c r="BR182" s="75"/>
      <c r="BS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</row>
    <row r="183" spans="1:93" ht="12.75">
      <c r="A183" s="118"/>
      <c r="B183" s="118"/>
      <c r="C183" s="118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Z183" s="75"/>
      <c r="BC183" s="75"/>
      <c r="BF183" s="75"/>
      <c r="BI183" s="75"/>
      <c r="BL183" s="75"/>
      <c r="BN183" s="75"/>
      <c r="BO183" s="75"/>
      <c r="BP183" s="75"/>
      <c r="BQ183" s="75"/>
      <c r="BR183" s="75"/>
      <c r="BS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</row>
    <row r="184" spans="1:93" ht="12.75">
      <c r="A184" s="118"/>
      <c r="B184" s="118"/>
      <c r="C184" s="118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Z184" s="75"/>
      <c r="BC184" s="75"/>
      <c r="BF184" s="75"/>
      <c r="BI184" s="75"/>
      <c r="BL184" s="75"/>
      <c r="BN184" s="75"/>
      <c r="BO184" s="75"/>
      <c r="BP184" s="75"/>
      <c r="BQ184" s="75"/>
      <c r="BR184" s="75"/>
      <c r="BS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</row>
    <row r="185" spans="1:93" ht="12.75">
      <c r="A185" s="118"/>
      <c r="B185" s="118"/>
      <c r="C185" s="118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Z185" s="75"/>
      <c r="BC185" s="75"/>
      <c r="BF185" s="75"/>
      <c r="BI185" s="75"/>
      <c r="BL185" s="75"/>
      <c r="BN185" s="75"/>
      <c r="BO185" s="75"/>
      <c r="BP185" s="75"/>
      <c r="BQ185" s="75"/>
      <c r="BR185" s="75"/>
      <c r="BS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</row>
    <row r="186" spans="1:93" ht="12.75">
      <c r="A186" s="118"/>
      <c r="B186" s="118"/>
      <c r="C186" s="118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Z186" s="75"/>
      <c r="BC186" s="75"/>
      <c r="BF186" s="75"/>
      <c r="BI186" s="75"/>
      <c r="BL186" s="75"/>
      <c r="BN186" s="75"/>
      <c r="BO186" s="75"/>
      <c r="BP186" s="75"/>
      <c r="BQ186" s="75"/>
      <c r="BR186" s="75"/>
      <c r="BS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</row>
    <row r="187" spans="1:93" ht="12.75">
      <c r="A187" s="118"/>
      <c r="B187" s="118"/>
      <c r="C187" s="118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Z187" s="75"/>
      <c r="BC187" s="75"/>
      <c r="BF187" s="75"/>
      <c r="BI187" s="75"/>
      <c r="BL187" s="75"/>
      <c r="BN187" s="75"/>
      <c r="BO187" s="75"/>
      <c r="BP187" s="75"/>
      <c r="BQ187" s="75"/>
      <c r="BR187" s="75"/>
      <c r="BS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</row>
    <row r="188" spans="1:93" ht="12.75">
      <c r="A188" s="118"/>
      <c r="B188" s="118"/>
      <c r="C188" s="118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Z188" s="75"/>
      <c r="BC188" s="75"/>
      <c r="BF188" s="75"/>
      <c r="BI188" s="75"/>
      <c r="BL188" s="75"/>
      <c r="BN188" s="75"/>
      <c r="BO188" s="75"/>
      <c r="BP188" s="75"/>
      <c r="BQ188" s="75"/>
      <c r="BR188" s="75"/>
      <c r="BS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</row>
    <row r="189" spans="1:93" ht="12.75">
      <c r="A189" s="118"/>
      <c r="B189" s="118"/>
      <c r="C189" s="118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Z189" s="75"/>
      <c r="BC189" s="75"/>
      <c r="BF189" s="75"/>
      <c r="BI189" s="75"/>
      <c r="BL189" s="75"/>
      <c r="BN189" s="75"/>
      <c r="BO189" s="75"/>
      <c r="BP189" s="75"/>
      <c r="BQ189" s="75"/>
      <c r="BR189" s="75"/>
      <c r="BS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</row>
    <row r="190" spans="1:93" ht="12.75">
      <c r="A190" s="118"/>
      <c r="B190" s="118"/>
      <c r="C190" s="118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Z190" s="75"/>
      <c r="BC190" s="75"/>
      <c r="BF190" s="75"/>
      <c r="BI190" s="75"/>
      <c r="BL190" s="75"/>
      <c r="BN190" s="75"/>
      <c r="BO190" s="75"/>
      <c r="BP190" s="75"/>
      <c r="BQ190" s="75"/>
      <c r="BR190" s="75"/>
      <c r="BS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</row>
    <row r="191" spans="1:93" ht="12.75">
      <c r="A191" s="118"/>
      <c r="B191" s="118"/>
      <c r="C191" s="118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Z191" s="75"/>
      <c r="BC191" s="75"/>
      <c r="BF191" s="75"/>
      <c r="BI191" s="75"/>
      <c r="BL191" s="75"/>
      <c r="BN191" s="75"/>
      <c r="BO191" s="75"/>
      <c r="BP191" s="75"/>
      <c r="BQ191" s="75"/>
      <c r="BR191" s="75"/>
      <c r="BS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</row>
    <row r="192" spans="1:93" ht="12.75">
      <c r="A192" s="118"/>
      <c r="B192" s="118"/>
      <c r="C192" s="118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Z192" s="75"/>
      <c r="BC192" s="75"/>
      <c r="BF192" s="75"/>
      <c r="BI192" s="75"/>
      <c r="BL192" s="75"/>
      <c r="BN192" s="75"/>
      <c r="BO192" s="75"/>
      <c r="BP192" s="75"/>
      <c r="BQ192" s="75"/>
      <c r="BR192" s="75"/>
      <c r="BS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</row>
    <row r="193" spans="1:93" ht="12.75">
      <c r="A193" s="118"/>
      <c r="B193" s="118"/>
      <c r="C193" s="118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Z193" s="75"/>
      <c r="BC193" s="75"/>
      <c r="BF193" s="75"/>
      <c r="BI193" s="75"/>
      <c r="BL193" s="75"/>
      <c r="BN193" s="75"/>
      <c r="BO193" s="75"/>
      <c r="BP193" s="75"/>
      <c r="BQ193" s="75"/>
      <c r="BR193" s="75"/>
      <c r="BS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</row>
    <row r="194" spans="1:93" ht="12.75">
      <c r="A194" s="118"/>
      <c r="B194" s="118"/>
      <c r="C194" s="118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Z194" s="75"/>
      <c r="BC194" s="75"/>
      <c r="BF194" s="75"/>
      <c r="BI194" s="75"/>
      <c r="BL194" s="75"/>
      <c r="BN194" s="75"/>
      <c r="BO194" s="75"/>
      <c r="BP194" s="75"/>
      <c r="BQ194" s="75"/>
      <c r="BR194" s="75"/>
      <c r="BS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</row>
    <row r="195" spans="1:93" ht="12.75">
      <c r="A195" s="118"/>
      <c r="B195" s="118"/>
      <c r="C195" s="118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Z195" s="75"/>
      <c r="BC195" s="75"/>
      <c r="BF195" s="75"/>
      <c r="BI195" s="75"/>
      <c r="BL195" s="75"/>
      <c r="BN195" s="75"/>
      <c r="BO195" s="75"/>
      <c r="BP195" s="75"/>
      <c r="BQ195" s="75"/>
      <c r="BR195" s="75"/>
      <c r="BS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</row>
    <row r="196" spans="1:93" ht="12.75">
      <c r="A196" s="118"/>
      <c r="B196" s="118"/>
      <c r="C196" s="118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Z196" s="75"/>
      <c r="BC196" s="75"/>
      <c r="BF196" s="75"/>
      <c r="BI196" s="75"/>
      <c r="BL196" s="75"/>
      <c r="BN196" s="75"/>
      <c r="BO196" s="75"/>
      <c r="BP196" s="75"/>
      <c r="BQ196" s="75"/>
      <c r="BR196" s="75"/>
      <c r="BS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</row>
    <row r="197" spans="1:93" ht="12.75">
      <c r="A197" s="118"/>
      <c r="B197" s="118"/>
      <c r="C197" s="118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Z197" s="75"/>
      <c r="BC197" s="75"/>
      <c r="BF197" s="75"/>
      <c r="BI197" s="75"/>
      <c r="BL197" s="75"/>
      <c r="BN197" s="75"/>
      <c r="BO197" s="75"/>
      <c r="BP197" s="75"/>
      <c r="BQ197" s="75"/>
      <c r="BR197" s="75"/>
      <c r="BS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</row>
    <row r="198" spans="1:93" ht="12.75">
      <c r="A198" s="118"/>
      <c r="B198" s="118"/>
      <c r="C198" s="118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Z198" s="75"/>
      <c r="BC198" s="75"/>
      <c r="BF198" s="75"/>
      <c r="BI198" s="75"/>
      <c r="BL198" s="75"/>
      <c r="BN198" s="75"/>
      <c r="BO198" s="75"/>
      <c r="BP198" s="75"/>
      <c r="BQ198" s="75"/>
      <c r="BR198" s="75"/>
      <c r="BS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</row>
    <row r="199" spans="1:93" ht="12.75">
      <c r="A199" s="118"/>
      <c r="B199" s="118"/>
      <c r="C199" s="118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Z199" s="75"/>
      <c r="BC199" s="75"/>
      <c r="BF199" s="75"/>
      <c r="BI199" s="75"/>
      <c r="BL199" s="75"/>
      <c r="BN199" s="75"/>
      <c r="BO199" s="75"/>
      <c r="BP199" s="75"/>
      <c r="BQ199" s="75"/>
      <c r="BR199" s="75"/>
      <c r="BS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</row>
    <row r="200" spans="1:93" ht="12.75">
      <c r="A200" s="118"/>
      <c r="B200" s="118"/>
      <c r="C200" s="118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Z200" s="75"/>
      <c r="BC200" s="75"/>
      <c r="BF200" s="75"/>
      <c r="BI200" s="75"/>
      <c r="BL200" s="75"/>
      <c r="BN200" s="75"/>
      <c r="BO200" s="75"/>
      <c r="BP200" s="75"/>
      <c r="BQ200" s="75"/>
      <c r="BR200" s="75"/>
      <c r="BS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</row>
    <row r="201" spans="1:93" ht="12.75">
      <c r="A201" s="118"/>
      <c r="B201" s="118"/>
      <c r="C201" s="118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Z201" s="75"/>
      <c r="BC201" s="75"/>
      <c r="BF201" s="75"/>
      <c r="BI201" s="75"/>
      <c r="BL201" s="75"/>
      <c r="BN201" s="75"/>
      <c r="BO201" s="75"/>
      <c r="BP201" s="75"/>
      <c r="BQ201" s="75"/>
      <c r="BR201" s="75"/>
      <c r="BS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</row>
    <row r="202" spans="1:93" ht="12.75">
      <c r="A202" s="118"/>
      <c r="B202" s="118"/>
      <c r="C202" s="118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Z202" s="75"/>
      <c r="BC202" s="75"/>
      <c r="BF202" s="75"/>
      <c r="BI202" s="75"/>
      <c r="BL202" s="75"/>
      <c r="BN202" s="75"/>
      <c r="BO202" s="75"/>
      <c r="BP202" s="75"/>
      <c r="BQ202" s="75"/>
      <c r="BR202" s="75"/>
      <c r="BS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</row>
    <row r="203" spans="1:93" ht="12.75">
      <c r="A203" s="118"/>
      <c r="B203" s="118"/>
      <c r="C203" s="118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Z203" s="75"/>
      <c r="BC203" s="75"/>
      <c r="BF203" s="75"/>
      <c r="BI203" s="75"/>
      <c r="BL203" s="75"/>
      <c r="BN203" s="75"/>
      <c r="BO203" s="75"/>
      <c r="BP203" s="75"/>
      <c r="BQ203" s="75"/>
      <c r="BR203" s="75"/>
      <c r="BS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</row>
    <row r="204" spans="1:93" ht="12.75">
      <c r="A204" s="118"/>
      <c r="B204" s="118"/>
      <c r="C204" s="118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Z204" s="75"/>
      <c r="BC204" s="75"/>
      <c r="BF204" s="75"/>
      <c r="BI204" s="75"/>
      <c r="BL204" s="75"/>
      <c r="BN204" s="75"/>
      <c r="BO204" s="75"/>
      <c r="BP204" s="75"/>
      <c r="BQ204" s="75"/>
      <c r="BR204" s="75"/>
      <c r="BS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</row>
    <row r="205" spans="1:93" ht="12.75">
      <c r="A205" s="118"/>
      <c r="B205" s="118"/>
      <c r="C205" s="118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Z205" s="75"/>
      <c r="BC205" s="75"/>
      <c r="BF205" s="75"/>
      <c r="BI205" s="75"/>
      <c r="BL205" s="75"/>
      <c r="BN205" s="75"/>
      <c r="BO205" s="75"/>
      <c r="BP205" s="75"/>
      <c r="BQ205" s="75"/>
      <c r="BR205" s="75"/>
      <c r="BS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</row>
    <row r="206" spans="1:93" ht="12.75">
      <c r="A206" s="118"/>
      <c r="B206" s="118"/>
      <c r="C206" s="118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Z206" s="75"/>
      <c r="BC206" s="75"/>
      <c r="BF206" s="75"/>
      <c r="BI206" s="75"/>
      <c r="BL206" s="75"/>
      <c r="BN206" s="75"/>
      <c r="BO206" s="75"/>
      <c r="BP206" s="75"/>
      <c r="BQ206" s="75"/>
      <c r="BR206" s="75"/>
      <c r="BS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</row>
    <row r="207" spans="1:93" ht="12.75">
      <c r="A207" s="118"/>
      <c r="B207" s="118"/>
      <c r="C207" s="118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Z207" s="75"/>
      <c r="BC207" s="75"/>
      <c r="BF207" s="75"/>
      <c r="BI207" s="75"/>
      <c r="BL207" s="75"/>
      <c r="BN207" s="75"/>
      <c r="BO207" s="75"/>
      <c r="BP207" s="75"/>
      <c r="BQ207" s="75"/>
      <c r="BR207" s="75"/>
      <c r="BS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</row>
    <row r="208" spans="1:93" ht="12.75">
      <c r="A208" s="118"/>
      <c r="B208" s="118"/>
      <c r="C208" s="118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Z208" s="75"/>
      <c r="BC208" s="75"/>
      <c r="BF208" s="75"/>
      <c r="BI208" s="75"/>
      <c r="BL208" s="75"/>
      <c r="BN208" s="75"/>
      <c r="BO208" s="75"/>
      <c r="BP208" s="75"/>
      <c r="BQ208" s="75"/>
      <c r="BR208" s="75"/>
      <c r="BS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</row>
    <row r="209" spans="1:93" ht="12.75">
      <c r="A209" s="118"/>
      <c r="B209" s="118"/>
      <c r="C209" s="118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Z209" s="75"/>
      <c r="BC209" s="75"/>
      <c r="BF209" s="75"/>
      <c r="BI209" s="75"/>
      <c r="BL209" s="75"/>
      <c r="BN209" s="75"/>
      <c r="BO209" s="75"/>
      <c r="BP209" s="75"/>
      <c r="BQ209" s="75"/>
      <c r="BR209" s="75"/>
      <c r="BS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</row>
    <row r="210" spans="1:93" ht="12.75">
      <c r="A210" s="118"/>
      <c r="B210" s="118"/>
      <c r="C210" s="118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Z210" s="75"/>
      <c r="BC210" s="75"/>
      <c r="BF210" s="75"/>
      <c r="BI210" s="75"/>
      <c r="BL210" s="75"/>
      <c r="BN210" s="75"/>
      <c r="BO210" s="75"/>
      <c r="BP210" s="75"/>
      <c r="BQ210" s="75"/>
      <c r="BR210" s="75"/>
      <c r="BS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  <c r="CO210" s="75"/>
    </row>
    <row r="211" spans="1:93" ht="12.75">
      <c r="A211" s="118"/>
      <c r="B211" s="118"/>
      <c r="C211" s="118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Z211" s="75"/>
      <c r="BC211" s="75"/>
      <c r="BF211" s="75"/>
      <c r="BI211" s="75"/>
      <c r="BL211" s="75"/>
      <c r="BN211" s="75"/>
      <c r="BO211" s="75"/>
      <c r="BP211" s="75"/>
      <c r="BQ211" s="75"/>
      <c r="BR211" s="75"/>
      <c r="BS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</row>
    <row r="212" spans="1:93" ht="12.75">
      <c r="A212" s="118"/>
      <c r="B212" s="118"/>
      <c r="C212" s="118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Z212" s="75"/>
      <c r="BC212" s="75"/>
      <c r="BF212" s="75"/>
      <c r="BI212" s="75"/>
      <c r="BL212" s="75"/>
      <c r="BN212" s="75"/>
      <c r="BO212" s="75"/>
      <c r="BP212" s="75"/>
      <c r="BQ212" s="75"/>
      <c r="BR212" s="75"/>
      <c r="BS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</row>
    <row r="213" spans="1:93" ht="12.75">
      <c r="A213" s="118"/>
      <c r="B213" s="118"/>
      <c r="C213" s="118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Z213" s="75"/>
      <c r="BC213" s="75"/>
      <c r="BF213" s="75"/>
      <c r="BI213" s="75"/>
      <c r="BL213" s="75"/>
      <c r="BN213" s="75"/>
      <c r="BO213" s="75"/>
      <c r="BP213" s="75"/>
      <c r="BQ213" s="75"/>
      <c r="BR213" s="75"/>
      <c r="BS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</row>
    <row r="214" spans="1:93" ht="12.75">
      <c r="A214" s="118"/>
      <c r="B214" s="118"/>
      <c r="C214" s="118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Z214" s="75"/>
      <c r="BC214" s="75"/>
      <c r="BF214" s="75"/>
      <c r="BI214" s="75"/>
      <c r="BL214" s="75"/>
      <c r="BN214" s="75"/>
      <c r="BO214" s="75"/>
      <c r="BP214" s="75"/>
      <c r="BQ214" s="75"/>
      <c r="BR214" s="75"/>
      <c r="BS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</row>
    <row r="215" spans="1:93" ht="12.75">
      <c r="A215" s="118"/>
      <c r="B215" s="118"/>
      <c r="C215" s="118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Z215" s="75"/>
      <c r="BC215" s="75"/>
      <c r="BF215" s="75"/>
      <c r="BI215" s="75"/>
      <c r="BL215" s="75"/>
      <c r="BN215" s="75"/>
      <c r="BO215" s="75"/>
      <c r="BP215" s="75"/>
      <c r="BQ215" s="75"/>
      <c r="BR215" s="75"/>
      <c r="BS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</row>
    <row r="216" spans="1:93" ht="12.75">
      <c r="A216" s="118"/>
      <c r="B216" s="118"/>
      <c r="C216" s="118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Z216" s="75"/>
      <c r="BC216" s="75"/>
      <c r="BF216" s="75"/>
      <c r="BI216" s="75"/>
      <c r="BL216" s="75"/>
      <c r="BN216" s="75"/>
      <c r="BO216" s="75"/>
      <c r="BP216" s="75"/>
      <c r="BQ216" s="75"/>
      <c r="BR216" s="75"/>
      <c r="BS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</row>
    <row r="217" spans="1:93" ht="12.75">
      <c r="A217" s="118"/>
      <c r="B217" s="118"/>
      <c r="C217" s="118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Z217" s="75"/>
      <c r="BC217" s="75"/>
      <c r="BF217" s="75"/>
      <c r="BI217" s="75"/>
      <c r="BL217" s="75"/>
      <c r="BN217" s="75"/>
      <c r="BO217" s="75"/>
      <c r="BP217" s="75"/>
      <c r="BQ217" s="75"/>
      <c r="BR217" s="75"/>
      <c r="BS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</row>
    <row r="218" spans="1:93" ht="12.75">
      <c r="A218" s="118"/>
      <c r="B218" s="118"/>
      <c r="C218" s="118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Z218" s="75"/>
      <c r="BC218" s="75"/>
      <c r="BF218" s="75"/>
      <c r="BI218" s="75"/>
      <c r="BL218" s="75"/>
      <c r="BN218" s="75"/>
      <c r="BO218" s="75"/>
      <c r="BP218" s="75"/>
      <c r="BQ218" s="75"/>
      <c r="BR218" s="75"/>
      <c r="BS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  <c r="CO218" s="75"/>
    </row>
    <row r="219" spans="1:93" ht="12.75">
      <c r="A219" s="118"/>
      <c r="B219" s="118"/>
      <c r="C219" s="118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Z219" s="75"/>
      <c r="BC219" s="75"/>
      <c r="BF219" s="75"/>
      <c r="BI219" s="75"/>
      <c r="BL219" s="75"/>
      <c r="BN219" s="75"/>
      <c r="BO219" s="75"/>
      <c r="BP219" s="75"/>
      <c r="BQ219" s="75"/>
      <c r="BR219" s="75"/>
      <c r="BS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  <c r="CO219" s="75"/>
    </row>
    <row r="220" spans="1:93" ht="12.75">
      <c r="A220" s="118"/>
      <c r="B220" s="118"/>
      <c r="C220" s="118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Z220" s="75"/>
      <c r="BC220" s="75"/>
      <c r="BF220" s="75"/>
      <c r="BI220" s="75"/>
      <c r="BL220" s="75"/>
      <c r="BN220" s="75"/>
      <c r="BO220" s="75"/>
      <c r="BP220" s="75"/>
      <c r="BQ220" s="75"/>
      <c r="BR220" s="75"/>
      <c r="BS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</row>
    <row r="221" spans="1:93" ht="12.75">
      <c r="A221" s="118"/>
      <c r="B221" s="118"/>
      <c r="C221" s="118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Z221" s="75"/>
      <c r="BC221" s="75"/>
      <c r="BF221" s="75"/>
      <c r="BI221" s="75"/>
      <c r="BL221" s="75"/>
      <c r="BN221" s="75"/>
      <c r="BO221" s="75"/>
      <c r="BP221" s="75"/>
      <c r="BQ221" s="75"/>
      <c r="BR221" s="75"/>
      <c r="BS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</row>
    <row r="222" spans="1:93" ht="12.75">
      <c r="A222" s="118"/>
      <c r="B222" s="118"/>
      <c r="C222" s="118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Z222" s="75"/>
      <c r="BC222" s="75"/>
      <c r="BF222" s="75"/>
      <c r="BI222" s="75"/>
      <c r="BL222" s="75"/>
      <c r="BN222" s="75"/>
      <c r="BO222" s="75"/>
      <c r="BP222" s="75"/>
      <c r="BQ222" s="75"/>
      <c r="BR222" s="75"/>
      <c r="BS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</row>
    <row r="223" spans="1:93" ht="12.75">
      <c r="A223" s="118"/>
      <c r="B223" s="118"/>
      <c r="C223" s="118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Z223" s="75"/>
      <c r="BC223" s="75"/>
      <c r="BF223" s="75"/>
      <c r="BI223" s="75"/>
      <c r="BL223" s="75"/>
      <c r="BN223" s="75"/>
      <c r="BO223" s="75"/>
      <c r="BP223" s="75"/>
      <c r="BQ223" s="75"/>
      <c r="BR223" s="75"/>
      <c r="BS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</row>
    <row r="224" spans="1:93" ht="12.75">
      <c r="A224" s="118"/>
      <c r="B224" s="118"/>
      <c r="C224" s="118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Z224" s="75"/>
      <c r="BC224" s="75"/>
      <c r="BF224" s="75"/>
      <c r="BI224" s="75"/>
      <c r="BL224" s="75"/>
      <c r="BN224" s="75"/>
      <c r="BO224" s="75"/>
      <c r="BP224" s="75"/>
      <c r="BQ224" s="75"/>
      <c r="BR224" s="75"/>
      <c r="BS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</row>
    <row r="225" spans="1:93" ht="12.75">
      <c r="A225" s="118"/>
      <c r="B225" s="118"/>
      <c r="C225" s="118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Z225" s="75"/>
      <c r="BC225" s="75"/>
      <c r="BF225" s="75"/>
      <c r="BI225" s="75"/>
      <c r="BL225" s="75"/>
      <c r="BN225" s="75"/>
      <c r="BO225" s="75"/>
      <c r="BP225" s="75"/>
      <c r="BQ225" s="75"/>
      <c r="BR225" s="75"/>
      <c r="BS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</row>
    <row r="226" spans="1:93" ht="12.75">
      <c r="A226" s="118"/>
      <c r="B226" s="118"/>
      <c r="C226" s="118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Z226" s="75"/>
      <c r="BC226" s="75"/>
      <c r="BF226" s="75"/>
      <c r="BI226" s="75"/>
      <c r="BL226" s="75"/>
      <c r="BN226" s="75"/>
      <c r="BO226" s="75"/>
      <c r="BP226" s="75"/>
      <c r="BQ226" s="75"/>
      <c r="BR226" s="75"/>
      <c r="BS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</row>
    <row r="227" spans="1:93" ht="12.75">
      <c r="A227" s="118"/>
      <c r="B227" s="118"/>
      <c r="C227" s="118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Z227" s="75"/>
      <c r="BC227" s="75"/>
      <c r="BF227" s="75"/>
      <c r="BI227" s="75"/>
      <c r="BL227" s="75"/>
      <c r="BN227" s="75"/>
      <c r="BO227" s="75"/>
      <c r="BP227" s="75"/>
      <c r="BQ227" s="75"/>
      <c r="BR227" s="75"/>
      <c r="BS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  <c r="CO227" s="75"/>
    </row>
    <row r="228" spans="1:93" ht="12.75">
      <c r="A228" s="118"/>
      <c r="B228" s="118"/>
      <c r="C228" s="118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Z228" s="75"/>
      <c r="BC228" s="75"/>
      <c r="BF228" s="75"/>
      <c r="BI228" s="75"/>
      <c r="BL228" s="75"/>
      <c r="BN228" s="75"/>
      <c r="BO228" s="75"/>
      <c r="BP228" s="75"/>
      <c r="BQ228" s="75"/>
      <c r="BR228" s="75"/>
      <c r="BS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</row>
    <row r="229" spans="1:93" ht="12.75">
      <c r="A229" s="118"/>
      <c r="B229" s="118"/>
      <c r="C229" s="118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Z229" s="75"/>
      <c r="BC229" s="75"/>
      <c r="BF229" s="75"/>
      <c r="BI229" s="75"/>
      <c r="BL229" s="75"/>
      <c r="BN229" s="75"/>
      <c r="BO229" s="75"/>
      <c r="BP229" s="75"/>
      <c r="BQ229" s="75"/>
      <c r="BR229" s="75"/>
      <c r="BS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75"/>
    </row>
    <row r="230" spans="1:93" ht="12.75">
      <c r="A230" s="118"/>
      <c r="B230" s="118"/>
      <c r="C230" s="118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Z230" s="75"/>
      <c r="BC230" s="75"/>
      <c r="BF230" s="75"/>
      <c r="BI230" s="75"/>
      <c r="BL230" s="75"/>
      <c r="BN230" s="75"/>
      <c r="BO230" s="75"/>
      <c r="BP230" s="75"/>
      <c r="BQ230" s="75"/>
      <c r="BR230" s="75"/>
      <c r="BS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75"/>
    </row>
    <row r="231" spans="1:93" ht="12.75">
      <c r="A231" s="118"/>
      <c r="B231" s="118"/>
      <c r="C231" s="118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Z231" s="75"/>
      <c r="BC231" s="75"/>
      <c r="BF231" s="75"/>
      <c r="BI231" s="75"/>
      <c r="BL231" s="75"/>
      <c r="BN231" s="75"/>
      <c r="BO231" s="75"/>
      <c r="BP231" s="75"/>
      <c r="BQ231" s="75"/>
      <c r="BR231" s="75"/>
      <c r="BS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5"/>
    </row>
    <row r="232" spans="1:93" ht="12.75">
      <c r="A232" s="118"/>
      <c r="B232" s="118"/>
      <c r="C232" s="118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Z232" s="75"/>
      <c r="BC232" s="75"/>
      <c r="BF232" s="75"/>
      <c r="BI232" s="75"/>
      <c r="BL232" s="75"/>
      <c r="BN232" s="75"/>
      <c r="BO232" s="75"/>
      <c r="BP232" s="75"/>
      <c r="BQ232" s="75"/>
      <c r="BR232" s="75"/>
      <c r="BS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75"/>
    </row>
    <row r="233" spans="1:93" ht="12.75">
      <c r="A233" s="118"/>
      <c r="B233" s="118"/>
      <c r="C233" s="118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Z233" s="75"/>
      <c r="BC233" s="75"/>
      <c r="BF233" s="75"/>
      <c r="BI233" s="75"/>
      <c r="BL233" s="75"/>
      <c r="BN233" s="75"/>
      <c r="BO233" s="75"/>
      <c r="BP233" s="75"/>
      <c r="BQ233" s="75"/>
      <c r="BR233" s="75"/>
      <c r="BS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5"/>
    </row>
    <row r="234" spans="1:93" ht="12.75">
      <c r="A234" s="118"/>
      <c r="B234" s="118"/>
      <c r="C234" s="118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Z234" s="75"/>
      <c r="BC234" s="75"/>
      <c r="BF234" s="75"/>
      <c r="BI234" s="75"/>
      <c r="BL234" s="75"/>
      <c r="BN234" s="75"/>
      <c r="BO234" s="75"/>
      <c r="BP234" s="75"/>
      <c r="BQ234" s="75"/>
      <c r="BR234" s="75"/>
      <c r="BS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5"/>
    </row>
    <row r="235" spans="1:93" ht="12.75">
      <c r="A235" s="118"/>
      <c r="B235" s="118"/>
      <c r="C235" s="118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Z235" s="75"/>
      <c r="BC235" s="75"/>
      <c r="BF235" s="75"/>
      <c r="BI235" s="75"/>
      <c r="BL235" s="75"/>
      <c r="BN235" s="75"/>
      <c r="BO235" s="75"/>
      <c r="BP235" s="75"/>
      <c r="BQ235" s="75"/>
      <c r="BR235" s="75"/>
      <c r="BS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</row>
    <row r="236" spans="1:93" ht="12.75">
      <c r="A236" s="118"/>
      <c r="B236" s="118"/>
      <c r="C236" s="118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Z236" s="75"/>
      <c r="BC236" s="75"/>
      <c r="BF236" s="75"/>
      <c r="BI236" s="75"/>
      <c r="BL236" s="75"/>
      <c r="BN236" s="75"/>
      <c r="BO236" s="75"/>
      <c r="BP236" s="75"/>
      <c r="BQ236" s="75"/>
      <c r="BR236" s="75"/>
      <c r="BS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</row>
    <row r="237" spans="1:93" ht="12.75">
      <c r="A237" s="118"/>
      <c r="B237" s="118"/>
      <c r="C237" s="118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Z237" s="75"/>
      <c r="BC237" s="75"/>
      <c r="BF237" s="75"/>
      <c r="BI237" s="75"/>
      <c r="BL237" s="75"/>
      <c r="BN237" s="75"/>
      <c r="BO237" s="75"/>
      <c r="BP237" s="75"/>
      <c r="BQ237" s="75"/>
      <c r="BR237" s="75"/>
      <c r="BS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5"/>
    </row>
    <row r="238" spans="1:93" ht="12.75">
      <c r="A238" s="118"/>
      <c r="B238" s="118"/>
      <c r="C238" s="118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Z238" s="75"/>
      <c r="BC238" s="75"/>
      <c r="BF238" s="75"/>
      <c r="BI238" s="75"/>
      <c r="BL238" s="75"/>
      <c r="BN238" s="75"/>
      <c r="BO238" s="75"/>
      <c r="BP238" s="75"/>
      <c r="BQ238" s="75"/>
      <c r="BR238" s="75"/>
      <c r="BS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</row>
    <row r="239" spans="1:93" ht="12.75">
      <c r="A239" s="118"/>
      <c r="B239" s="118"/>
      <c r="C239" s="118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Z239" s="75"/>
      <c r="BC239" s="75"/>
      <c r="BF239" s="75"/>
      <c r="BI239" s="75"/>
      <c r="BL239" s="75"/>
      <c r="BN239" s="75"/>
      <c r="BO239" s="75"/>
      <c r="BP239" s="75"/>
      <c r="BQ239" s="75"/>
      <c r="BR239" s="75"/>
      <c r="BS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</row>
    <row r="240" spans="1:93" ht="12.75">
      <c r="A240" s="118"/>
      <c r="B240" s="118"/>
      <c r="C240" s="118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Z240" s="75"/>
      <c r="BC240" s="75"/>
      <c r="BF240" s="75"/>
      <c r="BI240" s="75"/>
      <c r="BL240" s="75"/>
      <c r="BN240" s="75"/>
      <c r="BO240" s="75"/>
      <c r="BP240" s="75"/>
      <c r="BQ240" s="75"/>
      <c r="BR240" s="75"/>
      <c r="BS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75"/>
    </row>
    <row r="241" spans="1:93" ht="12.75">
      <c r="A241" s="118"/>
      <c r="B241" s="118"/>
      <c r="C241" s="118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Z241" s="75"/>
      <c r="BC241" s="75"/>
      <c r="BF241" s="75"/>
      <c r="BI241" s="75"/>
      <c r="BL241" s="75"/>
      <c r="BN241" s="75"/>
      <c r="BO241" s="75"/>
      <c r="BP241" s="75"/>
      <c r="BQ241" s="75"/>
      <c r="BR241" s="75"/>
      <c r="BS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75"/>
    </row>
    <row r="242" spans="1:93" ht="12.75">
      <c r="A242" s="118"/>
      <c r="B242" s="118"/>
      <c r="C242" s="118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Z242" s="75"/>
      <c r="BC242" s="75"/>
      <c r="BF242" s="75"/>
      <c r="BI242" s="75"/>
      <c r="BL242" s="75"/>
      <c r="BN242" s="75"/>
      <c r="BO242" s="75"/>
      <c r="BP242" s="75"/>
      <c r="BQ242" s="75"/>
      <c r="BR242" s="75"/>
      <c r="BS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5"/>
    </row>
    <row r="243" spans="1:93" ht="12.75">
      <c r="A243" s="118"/>
      <c r="B243" s="118"/>
      <c r="C243" s="118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Z243" s="75"/>
      <c r="BC243" s="75"/>
      <c r="BF243" s="75"/>
      <c r="BI243" s="75"/>
      <c r="BL243" s="75"/>
      <c r="BN243" s="75"/>
      <c r="BO243" s="75"/>
      <c r="BP243" s="75"/>
      <c r="BQ243" s="75"/>
      <c r="BR243" s="75"/>
      <c r="BS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75"/>
    </row>
    <row r="244" spans="1:93" ht="12.75">
      <c r="A244" s="118"/>
      <c r="B244" s="118"/>
      <c r="C244" s="118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Z244" s="75"/>
      <c r="BC244" s="75"/>
      <c r="BF244" s="75"/>
      <c r="BI244" s="75"/>
      <c r="BL244" s="75"/>
      <c r="BN244" s="75"/>
      <c r="BO244" s="75"/>
      <c r="BP244" s="75"/>
      <c r="BQ244" s="75"/>
      <c r="BR244" s="75"/>
      <c r="BS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5"/>
    </row>
    <row r="245" spans="1:93" ht="12.75">
      <c r="A245" s="118"/>
      <c r="B245" s="118"/>
      <c r="C245" s="118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Z245" s="75"/>
      <c r="BC245" s="75"/>
      <c r="BF245" s="75"/>
      <c r="BI245" s="75"/>
      <c r="BL245" s="75"/>
      <c r="BN245" s="75"/>
      <c r="BO245" s="75"/>
      <c r="BP245" s="75"/>
      <c r="BQ245" s="75"/>
      <c r="BR245" s="75"/>
      <c r="BS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</row>
    <row r="246" spans="1:93" ht="12.75">
      <c r="A246" s="118"/>
      <c r="B246" s="118"/>
      <c r="C246" s="118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Z246" s="75"/>
      <c r="BC246" s="75"/>
      <c r="BF246" s="75"/>
      <c r="BI246" s="75"/>
      <c r="BL246" s="75"/>
      <c r="BN246" s="75"/>
      <c r="BO246" s="75"/>
      <c r="BP246" s="75"/>
      <c r="BQ246" s="75"/>
      <c r="BR246" s="75"/>
      <c r="BS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75"/>
    </row>
    <row r="247" spans="1:93" ht="12.75">
      <c r="A247" s="118"/>
      <c r="B247" s="118"/>
      <c r="C247" s="118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Z247" s="75"/>
      <c r="BC247" s="75"/>
      <c r="BF247" s="75"/>
      <c r="BI247" s="75"/>
      <c r="BL247" s="75"/>
      <c r="BN247" s="75"/>
      <c r="BO247" s="75"/>
      <c r="BP247" s="75"/>
      <c r="BQ247" s="75"/>
      <c r="BR247" s="75"/>
      <c r="BS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  <c r="CO247" s="75"/>
    </row>
    <row r="248" spans="1:93" ht="12.75">
      <c r="A248" s="118"/>
      <c r="B248" s="118"/>
      <c r="C248" s="118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Z248" s="75"/>
      <c r="BC248" s="75"/>
      <c r="BF248" s="75"/>
      <c r="BI248" s="75"/>
      <c r="BL248" s="75"/>
      <c r="BN248" s="75"/>
      <c r="BO248" s="75"/>
      <c r="BP248" s="75"/>
      <c r="BQ248" s="75"/>
      <c r="BR248" s="75"/>
      <c r="BS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</row>
    <row r="249" spans="1:93" ht="12.75">
      <c r="A249" s="118"/>
      <c r="B249" s="118"/>
      <c r="C249" s="118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Z249" s="75"/>
      <c r="BC249" s="75"/>
      <c r="BF249" s="75"/>
      <c r="BI249" s="75"/>
      <c r="BL249" s="75"/>
      <c r="BN249" s="75"/>
      <c r="BO249" s="75"/>
      <c r="BP249" s="75"/>
      <c r="BQ249" s="75"/>
      <c r="BR249" s="75"/>
      <c r="BS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</row>
    <row r="250" spans="1:93" ht="12.75">
      <c r="A250" s="118"/>
      <c r="B250" s="118"/>
      <c r="C250" s="118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Z250" s="75"/>
      <c r="BC250" s="75"/>
      <c r="BF250" s="75"/>
      <c r="BI250" s="75"/>
      <c r="BL250" s="75"/>
      <c r="BN250" s="75"/>
      <c r="BO250" s="75"/>
      <c r="BP250" s="75"/>
      <c r="BQ250" s="75"/>
      <c r="BR250" s="75"/>
      <c r="BS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</row>
    <row r="251" spans="1:93" ht="12.75">
      <c r="A251" s="118"/>
      <c r="B251" s="118"/>
      <c r="C251" s="118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Z251" s="75"/>
      <c r="BC251" s="75"/>
      <c r="BF251" s="75"/>
      <c r="BI251" s="75"/>
      <c r="BL251" s="75"/>
      <c r="BN251" s="75"/>
      <c r="BO251" s="75"/>
      <c r="BP251" s="75"/>
      <c r="BQ251" s="75"/>
      <c r="BR251" s="75"/>
      <c r="BS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</row>
    <row r="252" spans="1:93" ht="12.75">
      <c r="A252" s="118"/>
      <c r="B252" s="118"/>
      <c r="C252" s="118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Z252" s="75"/>
      <c r="BC252" s="75"/>
      <c r="BF252" s="75"/>
      <c r="BI252" s="75"/>
      <c r="BL252" s="75"/>
      <c r="BN252" s="75"/>
      <c r="BO252" s="75"/>
      <c r="BP252" s="75"/>
      <c r="BQ252" s="75"/>
      <c r="BR252" s="75"/>
      <c r="BS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5"/>
    </row>
    <row r="253" spans="1:93" ht="12.75">
      <c r="A253" s="118"/>
      <c r="B253" s="118"/>
      <c r="C253" s="118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Z253" s="75"/>
      <c r="BC253" s="75"/>
      <c r="BF253" s="75"/>
      <c r="BI253" s="75"/>
      <c r="BL253" s="75"/>
      <c r="BN253" s="75"/>
      <c r="BO253" s="75"/>
      <c r="BP253" s="75"/>
      <c r="BQ253" s="75"/>
      <c r="BR253" s="75"/>
      <c r="BS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/>
      <c r="CI253" s="75"/>
      <c r="CJ253" s="75"/>
      <c r="CK253" s="75"/>
      <c r="CL253" s="75"/>
      <c r="CM253" s="75"/>
      <c r="CN253" s="75"/>
      <c r="CO253" s="75"/>
    </row>
    <row r="254" spans="1:93" ht="12.75">
      <c r="A254" s="118"/>
      <c r="B254" s="118"/>
      <c r="C254" s="118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Z254" s="75"/>
      <c r="BC254" s="75"/>
      <c r="BF254" s="75"/>
      <c r="BI254" s="75"/>
      <c r="BL254" s="75"/>
      <c r="BN254" s="75"/>
      <c r="BO254" s="75"/>
      <c r="BP254" s="75"/>
      <c r="BQ254" s="75"/>
      <c r="BR254" s="75"/>
      <c r="BS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  <c r="CG254" s="75"/>
      <c r="CH254" s="75"/>
      <c r="CI254" s="75"/>
      <c r="CJ254" s="75"/>
      <c r="CK254" s="75"/>
      <c r="CL254" s="75"/>
      <c r="CM254" s="75"/>
      <c r="CN254" s="75"/>
      <c r="CO254" s="75"/>
    </row>
    <row r="255" spans="1:93" ht="12.75">
      <c r="A255" s="118"/>
      <c r="B255" s="118"/>
      <c r="C255" s="118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Z255" s="75"/>
      <c r="BC255" s="75"/>
      <c r="BF255" s="75"/>
      <c r="BI255" s="75"/>
      <c r="BL255" s="75"/>
      <c r="BN255" s="75"/>
      <c r="BO255" s="75"/>
      <c r="BP255" s="75"/>
      <c r="BQ255" s="75"/>
      <c r="BR255" s="75"/>
      <c r="BS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  <c r="CO255" s="75"/>
    </row>
    <row r="256" spans="1:93" ht="12.75">
      <c r="A256" s="118"/>
      <c r="B256" s="118"/>
      <c r="C256" s="118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Z256" s="75"/>
      <c r="BC256" s="75"/>
      <c r="BF256" s="75"/>
      <c r="BI256" s="75"/>
      <c r="BL256" s="75"/>
      <c r="BN256" s="75"/>
      <c r="BO256" s="75"/>
      <c r="BP256" s="75"/>
      <c r="BQ256" s="75"/>
      <c r="BR256" s="75"/>
      <c r="BS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75"/>
    </row>
    <row r="257" spans="1:93" ht="12.75">
      <c r="A257" s="118"/>
      <c r="B257" s="118"/>
      <c r="C257" s="118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Z257" s="75"/>
      <c r="BC257" s="75"/>
      <c r="BF257" s="75"/>
      <c r="BI257" s="75"/>
      <c r="BL257" s="75"/>
      <c r="BN257" s="75"/>
      <c r="BO257" s="75"/>
      <c r="BP257" s="75"/>
      <c r="BQ257" s="75"/>
      <c r="BR257" s="75"/>
      <c r="BS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75"/>
    </row>
    <row r="258" spans="1:93" ht="12.75">
      <c r="A258" s="118"/>
      <c r="B258" s="118"/>
      <c r="C258" s="118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Z258" s="75"/>
      <c r="BC258" s="75"/>
      <c r="BF258" s="75"/>
      <c r="BI258" s="75"/>
      <c r="BL258" s="75"/>
      <c r="BN258" s="75"/>
      <c r="BO258" s="75"/>
      <c r="BP258" s="75"/>
      <c r="BQ258" s="75"/>
      <c r="BR258" s="75"/>
      <c r="BS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</row>
    <row r="259" spans="1:93" ht="12.75">
      <c r="A259" s="118"/>
      <c r="B259" s="118"/>
      <c r="C259" s="118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Z259" s="75"/>
      <c r="BC259" s="75"/>
      <c r="BF259" s="75"/>
      <c r="BI259" s="75"/>
      <c r="BL259" s="75"/>
      <c r="BN259" s="75"/>
      <c r="BO259" s="75"/>
      <c r="BP259" s="75"/>
      <c r="BQ259" s="75"/>
      <c r="BR259" s="75"/>
      <c r="BS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  <c r="CO259" s="75"/>
    </row>
    <row r="260" spans="1:93" ht="12.75">
      <c r="A260" s="118"/>
      <c r="B260" s="118"/>
      <c r="C260" s="118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Z260" s="75"/>
      <c r="BC260" s="75"/>
      <c r="BF260" s="75"/>
      <c r="BI260" s="75"/>
      <c r="BL260" s="75"/>
      <c r="BN260" s="75"/>
      <c r="BO260" s="75"/>
      <c r="BP260" s="75"/>
      <c r="BQ260" s="75"/>
      <c r="BR260" s="75"/>
      <c r="BS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  <c r="CO260" s="75"/>
    </row>
    <row r="261" spans="1:93" ht="12.75">
      <c r="A261" s="118"/>
      <c r="B261" s="118"/>
      <c r="C261" s="118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Z261" s="75"/>
      <c r="BC261" s="75"/>
      <c r="BF261" s="75"/>
      <c r="BI261" s="75"/>
      <c r="BL261" s="75"/>
      <c r="BN261" s="75"/>
      <c r="BO261" s="75"/>
      <c r="BP261" s="75"/>
      <c r="BQ261" s="75"/>
      <c r="BR261" s="75"/>
      <c r="BS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  <c r="CO261" s="75"/>
    </row>
    <row r="262" spans="1:93" ht="12.75">
      <c r="A262" s="118"/>
      <c r="B262" s="118"/>
      <c r="C262" s="118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Z262" s="75"/>
      <c r="BC262" s="75"/>
      <c r="BF262" s="75"/>
      <c r="BI262" s="75"/>
      <c r="BL262" s="75"/>
      <c r="BN262" s="75"/>
      <c r="BO262" s="75"/>
      <c r="BP262" s="75"/>
      <c r="BQ262" s="75"/>
      <c r="BR262" s="75"/>
      <c r="BS262" s="75"/>
      <c r="BV262" s="75"/>
      <c r="BW262" s="75"/>
      <c r="BX262" s="75"/>
      <c r="BY262" s="75"/>
      <c r="BZ262" s="75"/>
      <c r="CA262" s="75"/>
      <c r="CB262" s="75"/>
      <c r="CC262" s="75"/>
      <c r="CD262" s="75"/>
      <c r="CE262" s="75"/>
      <c r="CF262" s="75"/>
      <c r="CG262" s="75"/>
      <c r="CH262" s="75"/>
      <c r="CI262" s="75"/>
      <c r="CJ262" s="75"/>
      <c r="CK262" s="75"/>
      <c r="CL262" s="75"/>
      <c r="CM262" s="75"/>
      <c r="CN262" s="75"/>
      <c r="CO262" s="75"/>
    </row>
    <row r="263" spans="1:93" ht="12.75">
      <c r="A263" s="118"/>
      <c r="B263" s="118"/>
      <c r="C263" s="118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Z263" s="75"/>
      <c r="BC263" s="75"/>
      <c r="BF263" s="75"/>
      <c r="BI263" s="75"/>
      <c r="BL263" s="75"/>
      <c r="BN263" s="75"/>
      <c r="BO263" s="75"/>
      <c r="BP263" s="75"/>
      <c r="BQ263" s="75"/>
      <c r="BR263" s="75"/>
      <c r="BS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  <c r="CL263" s="75"/>
      <c r="CM263" s="75"/>
      <c r="CN263" s="75"/>
      <c r="CO263" s="75"/>
    </row>
    <row r="264" spans="1:93" ht="12.75">
      <c r="A264" s="118"/>
      <c r="B264" s="118"/>
      <c r="C264" s="118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Z264" s="75"/>
      <c r="BC264" s="75"/>
      <c r="BF264" s="75"/>
      <c r="BI264" s="75"/>
      <c r="BL264" s="75"/>
      <c r="BN264" s="75"/>
      <c r="BO264" s="75"/>
      <c r="BP264" s="75"/>
      <c r="BQ264" s="75"/>
      <c r="BR264" s="75"/>
      <c r="BS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  <c r="CF264" s="75"/>
      <c r="CG264" s="75"/>
      <c r="CH264" s="75"/>
      <c r="CI264" s="75"/>
      <c r="CJ264" s="75"/>
      <c r="CK264" s="75"/>
      <c r="CL264" s="75"/>
      <c r="CM264" s="75"/>
      <c r="CN264" s="75"/>
      <c r="CO264" s="75"/>
    </row>
    <row r="265" spans="1:93" ht="12.75">
      <c r="A265" s="118"/>
      <c r="B265" s="118"/>
      <c r="C265" s="118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Z265" s="75"/>
      <c r="BC265" s="75"/>
      <c r="BF265" s="75"/>
      <c r="BI265" s="75"/>
      <c r="BL265" s="75"/>
      <c r="BN265" s="75"/>
      <c r="BO265" s="75"/>
      <c r="BP265" s="75"/>
      <c r="BQ265" s="75"/>
      <c r="BR265" s="75"/>
      <c r="BS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  <c r="CF265" s="75"/>
      <c r="CG265" s="75"/>
      <c r="CH265" s="75"/>
      <c r="CI265" s="75"/>
      <c r="CJ265" s="75"/>
      <c r="CK265" s="75"/>
      <c r="CL265" s="75"/>
      <c r="CM265" s="75"/>
      <c r="CN265" s="75"/>
      <c r="CO265" s="75"/>
    </row>
    <row r="266" spans="1:93" ht="12.75">
      <c r="A266" s="118"/>
      <c r="B266" s="118"/>
      <c r="C266" s="118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Z266" s="75"/>
      <c r="BC266" s="75"/>
      <c r="BF266" s="75"/>
      <c r="BI266" s="75"/>
      <c r="BL266" s="75"/>
      <c r="BN266" s="75"/>
      <c r="BO266" s="75"/>
      <c r="BP266" s="75"/>
      <c r="BQ266" s="75"/>
      <c r="BR266" s="75"/>
      <c r="BS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  <c r="CO266" s="75"/>
    </row>
    <row r="267" spans="1:93" ht="12.75">
      <c r="A267" s="118"/>
      <c r="B267" s="118"/>
      <c r="C267" s="118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Z267" s="75"/>
      <c r="BC267" s="75"/>
      <c r="BF267" s="75"/>
      <c r="BI267" s="75"/>
      <c r="BL267" s="75"/>
      <c r="BN267" s="75"/>
      <c r="BO267" s="75"/>
      <c r="BP267" s="75"/>
      <c r="BQ267" s="75"/>
      <c r="BR267" s="75"/>
      <c r="BS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75"/>
    </row>
    <row r="268" spans="1:93" ht="12.75">
      <c r="A268" s="118"/>
      <c r="B268" s="118"/>
      <c r="C268" s="118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Z268" s="75"/>
      <c r="BC268" s="75"/>
      <c r="BF268" s="75"/>
      <c r="BI268" s="75"/>
      <c r="BL268" s="75"/>
      <c r="BN268" s="75"/>
      <c r="BO268" s="75"/>
      <c r="BP268" s="75"/>
      <c r="BQ268" s="75"/>
      <c r="BR268" s="75"/>
      <c r="BS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  <c r="CL268" s="75"/>
      <c r="CM268" s="75"/>
      <c r="CN268" s="75"/>
      <c r="CO268" s="75"/>
    </row>
    <row r="269" spans="1:93" ht="12.75">
      <c r="A269" s="118"/>
      <c r="B269" s="118"/>
      <c r="C269" s="118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Z269" s="75"/>
      <c r="BC269" s="75"/>
      <c r="BF269" s="75"/>
      <c r="BI269" s="75"/>
      <c r="BL269" s="75"/>
      <c r="BN269" s="75"/>
      <c r="BO269" s="75"/>
      <c r="BP269" s="75"/>
      <c r="BQ269" s="75"/>
      <c r="BR269" s="75"/>
      <c r="BS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  <c r="CF269" s="75"/>
      <c r="CG269" s="75"/>
      <c r="CH269" s="75"/>
      <c r="CI269" s="75"/>
      <c r="CJ269" s="75"/>
      <c r="CK269" s="75"/>
      <c r="CL269" s="75"/>
      <c r="CM269" s="75"/>
      <c r="CN269" s="75"/>
      <c r="CO269" s="75"/>
    </row>
    <row r="270" ht="12.75">
      <c r="L270" s="10"/>
    </row>
  </sheetData>
  <sheetProtection sheet="1"/>
  <mergeCells count="29">
    <mergeCell ref="A1:R1"/>
    <mergeCell ref="A4:A64"/>
    <mergeCell ref="BT2:BU2"/>
    <mergeCell ref="BV2:CC2"/>
    <mergeCell ref="AZ2:BB2"/>
    <mergeCell ref="BC2:BE2"/>
    <mergeCell ref="BF2:BH2"/>
    <mergeCell ref="BI2:BK2"/>
    <mergeCell ref="BL2:BN2"/>
    <mergeCell ref="BO2:BQ2"/>
    <mergeCell ref="AS2:AV2"/>
    <mergeCell ref="AW2:AY2"/>
    <mergeCell ref="D2:I2"/>
    <mergeCell ref="J2:K2"/>
    <mergeCell ref="L2:Q2"/>
    <mergeCell ref="S2:T2"/>
    <mergeCell ref="U2:W2"/>
    <mergeCell ref="Y2:AA2"/>
    <mergeCell ref="AB2:AK2"/>
    <mergeCell ref="AL2:AR2"/>
    <mergeCell ref="BR1:BS2"/>
    <mergeCell ref="BT1:BU1"/>
    <mergeCell ref="BV1:CC1"/>
    <mergeCell ref="CD1:CO1"/>
    <mergeCell ref="CD2:CO2"/>
    <mergeCell ref="S1:AA1"/>
    <mergeCell ref="AB1:AK1"/>
    <mergeCell ref="AL1:AV1"/>
    <mergeCell ref="AW1:BQ1"/>
  </mergeCells>
  <printOptions gridLines="1" horizontalCentered="1" verticalCentered="1"/>
  <pageMargins left="0.5" right="0.31" top="0" bottom="0.39" header="0.26" footer="0.23"/>
  <pageSetup horizontalDpi="600" verticalDpi="600" orientation="landscape" pageOrder="overThenDown" scale="99" r:id="rId1"/>
  <headerFooter alignWithMargins="0"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kxf10</dc:creator>
  <cp:keywords/>
  <dc:description>non-password protected</dc:description>
  <cp:lastModifiedBy>Abbey Greenbaum</cp:lastModifiedBy>
  <cp:lastPrinted>2009-03-17T14:52:08Z</cp:lastPrinted>
  <dcterms:created xsi:type="dcterms:W3CDTF">2008-10-17T16:46:41Z</dcterms:created>
  <dcterms:modified xsi:type="dcterms:W3CDTF">2009-03-23T18:05:56Z</dcterms:modified>
  <cp:category/>
  <cp:version/>
  <cp:contentType/>
  <cp:contentStatus/>
</cp:coreProperties>
</file>