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2730" windowWidth="9840" windowHeight="4650" firstSheet="1" activeTab="1"/>
  </bookViews>
  <sheets>
    <sheet name="Open Items" sheetId="1" r:id="rId1"/>
    <sheet name="Final" sheetId="2" r:id="rId2"/>
  </sheets>
  <externalReferences>
    <externalReference r:id="rId5"/>
    <externalReference r:id="rId6"/>
    <externalReference r:id="rId7"/>
    <externalReference r:id="rId8"/>
    <externalReference r:id="rId9"/>
    <externalReference r:id="rId10"/>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_GoBack" localSheetId="1">'Final'!#REF!</definedName>
    <definedName name="base">#REF!</definedName>
    <definedName name="budget_sum_range">#REF!</definedName>
    <definedName name="COS">'[1]COS'!$A$1:$A$23</definedName>
    <definedName name="d">#REF!</definedName>
    <definedName name="DATABASE">'[2]data'!#REF!</definedName>
    <definedName name="donotuse">'[3]Drop-down list'!$B$1:$B$13</definedName>
    <definedName name="dss_pricethr">#REF!</definedName>
    <definedName name="e">#REF!</definedName>
    <definedName name="E1_53526">'[4]RF2_E1'!$C$20</definedName>
    <definedName name="ewfe">#REF!</definedName>
    <definedName name="FHPPCT">'[5]Managed Care'!$T$3</definedName>
    <definedName name="fivecycle1">'[6]Info'!$C$20</definedName>
    <definedName name="fivecycle2">'[6]Info'!$D$20</definedName>
    <definedName name="fivecycle3">'[6]Info'!$E$20</definedName>
    <definedName name="fourcycle1">'[6]Info'!$C$19</definedName>
    <definedName name="fourcycle2">'[6]Info'!$D$19</definedName>
    <definedName name="fourcycle3">'[6]Info'!$E$19</definedName>
    <definedName name="Global">#REF!</definedName>
    <definedName name="GRANDSUM">#REF!</definedName>
    <definedName name="Kevin">#REF!</definedName>
    <definedName name="MMCPCT">'[5]Managed Care'!$T$2</definedName>
    <definedName name="period">'[6]Info'!$D$17</definedName>
    <definedName name="print">#REF!</definedName>
    <definedName name="_xlnm.Print_Area" localSheetId="1">'Final'!$A$1:$J$62</definedName>
    <definedName name="Print_Area_MI">#REF!</definedName>
    <definedName name="_xlnm.Print_Titles" localSheetId="1">'Final'!$1:$2</definedName>
    <definedName name="Print_Titles_MI">#REF!</definedName>
    <definedName name="SCAT">'[5]Drop-down list'!$D$1:$D$28</definedName>
    <definedName name="smiother">#REF!</definedName>
    <definedName name="smiother_copy">#REF!</definedName>
    <definedName name="wsdwq">#REF!</definedName>
  </definedNames>
  <calcPr fullCalcOnLoad="1"/>
</workbook>
</file>

<file path=xl/comments2.xml><?xml version="1.0" encoding="utf-8"?>
<comments xmlns="http://schemas.openxmlformats.org/spreadsheetml/2006/main">
  <authors>
    <author>Mike Spitz</author>
  </authors>
  <commentList>
    <comment ref="A62" authorId="0">
      <text>
        <r>
          <rPr>
            <b/>
            <sz val="9"/>
            <rFont val="Tahoma"/>
            <family val="2"/>
          </rPr>
          <t>Mike Spitz:</t>
        </r>
        <r>
          <rPr>
            <sz val="9"/>
            <rFont val="Tahoma"/>
            <family val="2"/>
          </rPr>
          <t xml:space="preserve">
Grand totals - basic health plan - Global Cap Recast (1) and FP Relief (2)</t>
        </r>
      </text>
    </comment>
  </commentList>
</comments>
</file>

<file path=xl/sharedStrings.xml><?xml version="1.0" encoding="utf-8"?>
<sst xmlns="http://schemas.openxmlformats.org/spreadsheetml/2006/main" count="251" uniqueCount="136">
  <si>
    <t>Initiative</t>
  </si>
  <si>
    <t>No.</t>
  </si>
  <si>
    <t>Effective Date</t>
  </si>
  <si>
    <t>Art VII</t>
  </si>
  <si>
    <t>2014-2015 Impact</t>
  </si>
  <si>
    <t>Yes/No</t>
  </si>
  <si>
    <t>Gross</t>
  </si>
  <si>
    <t>State</t>
  </si>
  <si>
    <t xml:space="preserve">Affordable Housing </t>
  </si>
  <si>
    <t>No</t>
  </si>
  <si>
    <t>Totals</t>
  </si>
  <si>
    <t>Yes</t>
  </si>
  <si>
    <t>Increase NH Quality Pool</t>
  </si>
  <si>
    <t>Increase the MLTC rate for current residents of adult homes who relocate to more independent living residences.</t>
  </si>
  <si>
    <t>Managed Long Term Care Quality Incentive</t>
  </si>
  <si>
    <t>Grand Totals</t>
  </si>
  <si>
    <t>Spousal Support</t>
  </si>
  <si>
    <t>January 2015</t>
  </si>
  <si>
    <t>Description</t>
  </si>
  <si>
    <t>April 2014</t>
  </si>
  <si>
    <t>Staff</t>
  </si>
  <si>
    <t>Liz M., Mark K.</t>
  </si>
  <si>
    <t>Greg A.</t>
  </si>
  <si>
    <t>John U.</t>
  </si>
  <si>
    <t>Judy A.</t>
  </si>
  <si>
    <t>2015-2016 Impact</t>
  </si>
  <si>
    <t xml:space="preserve">Supportive Housing </t>
  </si>
  <si>
    <t>This represents $75 million of savings in 2013-14 and $225 million in 2014-15.</t>
  </si>
  <si>
    <t>Mark K.</t>
  </si>
  <si>
    <t>This proposal will initiate the Managed Long Term Care Quality Incentive (MLTC QI) in FY 2015.  The MLTC QI will use established measures of quality, satisfaction and plan performance to rank plans.   A dividend would be paid to plans that have high levels of performance in these areas, with the intention of establishing the MLTC QI as part of the annual rate setting process for MLTC plans.</t>
  </si>
  <si>
    <t>Minimum Supplemental Rebate</t>
  </si>
  <si>
    <t>Regional Health Planning</t>
  </si>
  <si>
    <t>Pat R.</t>
  </si>
  <si>
    <t>Basic Health Program</t>
  </si>
  <si>
    <t>FFS - April 2014                                                                                            MC - Oct 2014</t>
  </si>
  <si>
    <t>John U./Greg A.</t>
  </si>
  <si>
    <t xml:space="preserve">This proposal recommends  changing fee-for-service pharmacy reimbursement from a manufacturer published benchmark to cost based, as well as establishing a reasonable dispensing fee. Additionally, the proposal incorporates drug actual acquisition costs in  development of capitated rates for MCOs.                                                                                                                                                                                                                                                               </t>
  </si>
  <si>
    <t>Other Global Cap Changes (part of base projections)</t>
  </si>
  <si>
    <t>March 2014</t>
  </si>
  <si>
    <t>Start-up Investment for Implementation of BHOs/HARPs</t>
  </si>
  <si>
    <t>John U., Greg A.</t>
  </si>
  <si>
    <t>Health Home Criminal Justice Initiative</t>
  </si>
  <si>
    <t>Transition of Foster Care to Managed Care</t>
  </si>
  <si>
    <t>OMIG Fraud and Abuse Integrity Initiative</t>
  </si>
  <si>
    <t>Reduce/Eliminate A/R Balances (within 2 to 3 years)</t>
  </si>
  <si>
    <t>Incontinence Supply</t>
  </si>
  <si>
    <t>Jonathan B.</t>
  </si>
  <si>
    <t>Transportation Management (TM) Procurement for Long Island</t>
  </si>
  <si>
    <t>Greg A</t>
  </si>
  <si>
    <t>Actual Acquisition Costs (AAC) and Cost of Dispensing (COD) - FFS &amp; MC</t>
  </si>
  <si>
    <t>MRT Waiver Implementation</t>
  </si>
  <si>
    <t>Nursing Home Case Mix Cap Initiative</t>
  </si>
  <si>
    <t>LTSS Ombudsman</t>
  </si>
  <si>
    <t>Increase MLTC Rate for Members Relocating from Adult Homes</t>
  </si>
  <si>
    <t xml:space="preserve">This proposal increases the NH Quality Pool from $50 million to $60 million.  The current quality measures include MDS measures, employee flu immunization, and nursing home staffing.  </t>
  </si>
  <si>
    <t>MRT/Other Investments (includes delayed items from 2013-14)</t>
  </si>
  <si>
    <t>October 2014</t>
  </si>
  <si>
    <t>These initiatives further the alignment of Medicaid-covered services with evidence-informed practice.</t>
  </si>
  <si>
    <t>Amend the statutory authority to distribute Health Home infrastructure grants to include the distribution of funds to be used for establishing better linkages between Health Homes and the Criminal Justice system.</t>
  </si>
  <si>
    <t xml:space="preserve">Eliminate e-Prescribing Incentive Payment </t>
  </si>
  <si>
    <t>Authority provided in 13-14 budget. Through contractor, achieve savings on per unit cost of quality product distributed through existing provider network.</t>
  </si>
  <si>
    <t xml:space="preserve">Prior Authorization for Non-Medically Acceptable Indicators for Prescription Drugs </t>
  </si>
  <si>
    <r>
      <t xml:space="preserve">Require manufacturers of brand drugs to provide a minimum level supplemental rebate to the state. If the minimum supplemental rebate is not provided, the manufacturer's drugs may be subject to prior authorization. </t>
    </r>
    <r>
      <rPr>
        <i/>
        <sz val="12"/>
        <color indexed="8"/>
        <rFont val="Arial"/>
        <family val="2"/>
      </rPr>
      <t xml:space="preserve"> </t>
    </r>
  </si>
  <si>
    <t xml:space="preserve">Basic Benefit Initiatives </t>
  </si>
  <si>
    <t>Program Integrity Initiatives</t>
  </si>
  <si>
    <t>Retail Clinic MA Savings</t>
  </si>
  <si>
    <t>ACA HMO Tax</t>
  </si>
  <si>
    <t>Various MRT Investments</t>
  </si>
  <si>
    <t>Tighten Early Fill Edit</t>
  </si>
  <si>
    <t>This proposal will establish a LTSS specific ombudsman effort to provide a resource to consumers and families to help navigate plan benefits, appeal rights, and all other aspects of managed long term care.</t>
  </si>
  <si>
    <t>Article VII</t>
  </si>
  <si>
    <t>John</t>
  </si>
  <si>
    <t>Scorecard</t>
  </si>
  <si>
    <t>Technical Amendment to modify FFS Pharmacy Early Fill edit by only allowing a 7-day supply on hand at any given time (FFS).  This was to be enacted in SFY 12-13, but the Article VII language was inadvertently not included in the final budget bill.</t>
  </si>
  <si>
    <t>1.5% = $75M Gross; include on scorecard?</t>
  </si>
  <si>
    <t>valued at $20M to $60M Gross; may be used to support regional planning initiatives</t>
  </si>
  <si>
    <t>DOB</t>
  </si>
  <si>
    <t>DOH to review and approve</t>
  </si>
  <si>
    <t>July 2014</t>
  </si>
  <si>
    <t>Increased Audit Target</t>
  </si>
  <si>
    <t>Reflects the Johnson and Johnson Settlement in November 2013</t>
  </si>
  <si>
    <t>ACA Recast</t>
  </si>
  <si>
    <t>CHIPRA Performance Bonus Award</t>
  </si>
  <si>
    <t>Financial Plan Relief</t>
  </si>
  <si>
    <t>The represents 50% of the additional ACA savings.</t>
  </si>
  <si>
    <t>HC Wage Parity</t>
  </si>
  <si>
    <t>Greg A./Jackie T.</t>
  </si>
  <si>
    <t>Financial Plan Savings</t>
  </si>
  <si>
    <t>Need tod iscuss how we transfer $300 Million from the GC to the financial plan</t>
  </si>
  <si>
    <t>DOH/DOB</t>
  </si>
  <si>
    <t>OMH Base Transfer</t>
  </si>
  <si>
    <t>Need to discuss the transfer from OMH to DOH</t>
  </si>
  <si>
    <t>DOH/OMH/DOB</t>
  </si>
  <si>
    <t>Start-Up Investment for BHOs/HARPS</t>
  </si>
  <si>
    <t>Should proposals be "bundled" or "separate" on scorecard</t>
  </si>
  <si>
    <t>Open Items</t>
  </si>
  <si>
    <t>Community First Choice Option</t>
  </si>
  <si>
    <t xml:space="preserve">CMS awards bonuses to states that have exceeded performance targets in enrolling uninsured children in Medicaid.  </t>
  </si>
  <si>
    <t>Include resolving duplicate CINs and ensuring accurate eligibility determinations.</t>
  </si>
  <si>
    <t>DOH will work with provider groups to develop a plan to reduce liabilities owed to the State.</t>
  </si>
  <si>
    <t>Increase MC Efficiencies</t>
  </si>
  <si>
    <t>Includes MLTC, CHHAs, and LTHHCP.</t>
  </si>
  <si>
    <t xml:space="preserve">Wage Parity </t>
  </si>
  <si>
    <t xml:space="preserve">Nursing Home Case Mix </t>
  </si>
  <si>
    <t>Language changes needed</t>
  </si>
  <si>
    <t>Shift RTR Funding to Base</t>
  </si>
  <si>
    <t>Reprogram 1199 R&amp;R Funds</t>
  </si>
  <si>
    <t>Net MRT IV Investments/(Savings)</t>
  </si>
  <si>
    <t>CoP Investment</t>
  </si>
  <si>
    <t>Medicaid Reestimate</t>
  </si>
  <si>
    <t xml:space="preserve">Funds to establish regional health planning entities in 11 regions of the State. </t>
  </si>
  <si>
    <t xml:space="preserve">This proposal includes better oversight and a more coordinated effort on the following projects:
-Audits &amp; Reviews. HMS will review nursing homes not reviewed by OMIG DMA for inappropriate reserved bed payments. HMS will review the claims inappropriately billed for OPWDD recipients for services included in their residential rates. Medicaid providers must return Medicaid overpayments identified through self-review and its compliance programs. Providers can report these overpayments directly to OMIG or through the HMS portal. Rx claims paid by both Medicaid and Medicare will be identified and recovered ($20.0M Gross; $10.0M State).
-Denied Claims Project. The object of this project is to identify partially denied Medicare claims that were crossed over from Medicare to Medicaid and were paid in full by Medicaid ($5.0M Gross; $2.5M State).
-County Demonstration UMASS. Review dual Medicare/Medicaid eligibility for home health services to ensure Medicaid is the payer of last resort ($5.0M Gross; $2.5M State).
</t>
  </si>
  <si>
    <t>All Payer Database/SHIN-NY</t>
  </si>
  <si>
    <t>Other Initiatives</t>
  </si>
  <si>
    <t>This proposal is to address a program integrity issue related to upcoding of rehabilitation services.</t>
  </si>
  <si>
    <t xml:space="preserve">Federal Health Care Reform </t>
  </si>
  <si>
    <t>Building on the success of the NYC, Finger Lakes/Northern NY, and Hudson Valley TM initiatives, LI savings will incur from ensuring the most appropriate, cost effective mode of medical transportation.</t>
  </si>
  <si>
    <t>All Payer Database</t>
  </si>
  <si>
    <t>Provide support for the building and maintenance of the All Payer database.</t>
  </si>
  <si>
    <t>State Social Services law is amended to conform to Federal law with regard to spousal contributions and responsibilities for spouses residing together in the community. This amendment, which has been proposed in the past, will eliminate the ability of non-applying spouses to refuse to contribute toward the cost of care for the applicant spouse.</t>
  </si>
  <si>
    <t>This proposal would increase the total supportive housing funding to $100 million in 2014-15 and $160 million in 2015-16. Included is funding generated from Medicaid savings ($6.6 million State) associated with the closure of three nursing homes and four hospitals, and the decertification of nursing homes and hospital beds, effective April 1, 2014. Funding will be used for MRT supportive housing initiatives.</t>
  </si>
  <si>
    <t>Various MRT Investments include:
-Tobacco Cessation Counseling by Dentists. This proposal will expand access to tobacco counseling by reimbursing dentists and will provide greater access to effective, high quality smoking cessation treatment for members. Various meta-analyses have found that smoking-interventions delivered by non-physician clinicians are effective in increasing abstinence rates among smokers. Increased abstinence rates are associated with better health and lower cost ($3.0M Gross; $1.5M State).
-Hepatitis C Treatment. This proposal integrates Hepatitis C (HCV) screening, treatment, and supportive services into primary care settings. Capacity building Annual incentive payments to clinics for capacity building will pass through managed care reimbursement. Related HCV care and treatment standards are developed by the AIDS Institute ($2.1M Gross; $1.0M State).
-Harm Reduction Counseling. This proposal creates a Medicaid reimbursable harm reduction counseling service to be provided by community-based organizations certified by the AIDS Institute as Syringe Exchange Programs (SEP) ($0.8M Gross; $0.4M State).
-Consumer Assistance Program. This program will provide post-enrollment navigational assistance to consumers who have enrolled in health coverage. Assistance will be provided by specialist agencies and will focus on access to health services, transitions between different types of health insurance and financial assistance programs, and issues around premium tax credits ($0.4M Gross; $0.2M State).</t>
  </si>
  <si>
    <t>Funds to assist OHIP with the work involved with managing waiver application process, funds distribution, and performance management.</t>
  </si>
  <si>
    <t>This proposal will reduce inappropriate prescribing for drugs that do not meet clinically established/evidenced-based criteria and includes the following:
-Eliminates Prescriber Prevails for brand name drugs that have FDA A-rated generic equivalents (FFS &amp; MC) ($0.7M Gross; $0.4M State).
                                                                                                                                                                                                                                                                                                                                                                      -Aligns statewide Drug Utilization Review programs by expanding point of sale clinical pharmacy editing in Managed Care plans to be consistent with FFS to include consideration of non-pharmacy claims data elements such as diagnoses and relevant services (FFS &amp; MC) ($6.3M Gross; $3.1M State).
-Expands Clinical Drug Review Program (CDRP) in order to prior authorize drugs meeting the CDRP criteria until such time the DUR Board makes a recommendation to the Commissioner (FFS) ($0.3M Gross; $0.2M State).</t>
  </si>
  <si>
    <t>To encourage the use of e-Prescribing, NYS implemented a payment of an incentive to prescribers for each approved FFS Medicaid e-prescription. There is no longer a need for this due to Federal incentives and the State mandate for electronic prescriptions.</t>
  </si>
  <si>
    <t xml:space="preserve">This proposal would require verification of FDA or Compendia supported use for certain drugs or drug classes where there is evidence of significant off label prescribing in order for coverage to be provided. </t>
  </si>
  <si>
    <t xml:space="preserve">The State has submitted a State plan to adopt the community first choice option under the ACA. This option will allow for additional FMAP for certain home and community based services. This option will enhance the self-directed options available. </t>
  </si>
  <si>
    <t>CMS clarified that all skilled Home Care services in Managed Care settings must be delivered by agencies that are in the compliance with the Federal conditions of participation (CoP).</t>
  </si>
  <si>
    <t>Facilitate the transition of Foster Care children to Managed Care. Joint initiative with OCFS to assist foster care agencies with Managed Care readiness and obtains encounter data to inform premium and rate setting for Managed Care, Health Homes, and Foster Care per diem.</t>
  </si>
  <si>
    <t>Increase VAP Funding/Increase Provider Payments Linked to Performance (2015-16 initiative)</t>
  </si>
  <si>
    <t>Funds are requested to support the building and maintenance of the State's All Payer Database and the Statewide Health Information Network.</t>
  </si>
  <si>
    <t xml:space="preserve">Reduce Inappropriate Prescribing and Align Point of Sale Editing Across Fee For Service and Managed Care </t>
  </si>
  <si>
    <r>
      <t>This proposal will fund the resources needed to successfully transform the Behavioral Health system as it transitions to Managed Care and includes the following:
-Facilitate the transition of BH Services for kids into Managed Care ($20.0M Gross; $10.0M State).
-Integration of Behavioral Health and Physical Health (Delayed MRT investment includes APG rate enhancement and Collaborative Care) ($15.0M Gross; $7.5M State).</t>
    </r>
    <r>
      <rPr>
        <i/>
        <sz val="12"/>
        <rFont val="Arial"/>
        <family val="2"/>
      </rPr>
      <t xml:space="preserve">
-</t>
    </r>
    <r>
      <rPr>
        <sz val="12"/>
        <rFont val="Arial"/>
        <family val="2"/>
      </rPr>
      <t xml:space="preserve">Targeted Behavioral Health IP rate increases ($40.0M Gross; $20.0M State).
-OASAS Residential Restructuring ($5.0M Gross; $2.5M State).
-Health Home Plus for AOT ($10.0M Gross; $5.0M State).
-Funding new 1915(i) like services ($30.0M Gross; $15.0M State). </t>
    </r>
  </si>
  <si>
    <t xml:space="preserve">Global Cap Recast </t>
  </si>
  <si>
    <t xml:space="preserve">Financial Plan Relief </t>
  </si>
  <si>
    <t>This proposal includes the expansion of VAP funding for Licensed Home Care Service Agencies ($20 million gross).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</si>
</sst>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_(* \(#,##0.00\);_(* &quot;-&quot;_);_(@_)"/>
    <numFmt numFmtId="166" formatCode="0.00_);\(0.00\)"/>
    <numFmt numFmtId="167" formatCode="&quot;$&quot;#,##0.0_);\(&quot;$&quot;#,##0.0\)"/>
  </numFmts>
  <fonts count="68">
    <font>
      <sz val="10"/>
      <color theme="1"/>
      <name val="Arial"/>
      <family val="2"/>
    </font>
    <font>
      <sz val="11"/>
      <color indexed="8"/>
      <name val="Calibri"/>
      <family val="2"/>
    </font>
    <font>
      <sz val="10"/>
      <color indexed="8"/>
      <name val="Arial"/>
      <family val="2"/>
    </font>
    <font>
      <sz val="10"/>
      <color indexed="62"/>
      <name val="Arial"/>
      <family val="2"/>
    </font>
    <font>
      <sz val="10"/>
      <name val="Arial"/>
      <family val="2"/>
    </font>
    <font>
      <b/>
      <sz val="10"/>
      <name val="Arial"/>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name val="Arial"/>
      <family val="2"/>
    </font>
    <font>
      <u val="doubleAccounting"/>
      <sz val="10"/>
      <name val="Arial"/>
      <family val="2"/>
    </font>
    <font>
      <b/>
      <sz val="18"/>
      <name val="Arial"/>
      <family val="2"/>
    </font>
    <font>
      <b/>
      <sz val="12"/>
      <name val="Arial"/>
      <family val="2"/>
    </font>
    <font>
      <u val="single"/>
      <sz val="8.5"/>
      <color indexed="12"/>
      <name val="Arial"/>
      <family val="2"/>
    </font>
    <font>
      <u val="single"/>
      <sz val="8.8"/>
      <color indexed="12"/>
      <name val="Calibri"/>
      <family val="2"/>
    </font>
    <font>
      <sz val="36"/>
      <name val="Times New Roman"/>
      <family val="1"/>
    </font>
    <font>
      <sz val="48"/>
      <name val="Times New Roman"/>
      <family val="1"/>
    </font>
    <font>
      <sz val="12"/>
      <color indexed="8"/>
      <name val="TMS"/>
      <family val="0"/>
    </font>
    <font>
      <u val="singleAccounting"/>
      <sz val="10"/>
      <name val="Arial"/>
      <family val="2"/>
    </font>
    <font>
      <b/>
      <sz val="12"/>
      <color indexed="8"/>
      <name val="Arial"/>
      <family val="2"/>
    </font>
    <font>
      <i/>
      <sz val="12"/>
      <color indexed="8"/>
      <name val="Arial"/>
      <family val="2"/>
    </font>
    <font>
      <i/>
      <sz val="12"/>
      <name val="Arial"/>
      <family val="2"/>
    </font>
    <font>
      <b/>
      <sz val="16"/>
      <color indexed="8"/>
      <name val="Arial"/>
      <family val="2"/>
    </font>
    <font>
      <b/>
      <sz val="10"/>
      <color indexed="8"/>
      <name val="Arial"/>
      <family val="2"/>
    </font>
    <font>
      <sz val="16"/>
      <color indexed="8"/>
      <name val="Arial"/>
      <family val="2"/>
    </font>
    <font>
      <b/>
      <sz val="12"/>
      <color indexed="9"/>
      <name val="Arial"/>
      <family val="2"/>
    </font>
    <font>
      <b/>
      <sz val="9"/>
      <name val="Tahoma"/>
      <family val="2"/>
    </font>
    <font>
      <sz val="9"/>
      <name val="Tahoma"/>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0"/>
      <color rgb="FF3F3F76"/>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0"/>
      <color theme="1"/>
      <name val="Arial"/>
      <family val="2"/>
    </font>
    <font>
      <b/>
      <sz val="16"/>
      <color theme="1"/>
      <name val="Arial"/>
      <family val="2"/>
    </font>
    <font>
      <b/>
      <sz val="12"/>
      <color theme="0"/>
      <name val="Arial"/>
      <family val="2"/>
    </font>
    <font>
      <sz val="16"/>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9" tint="0.3999499976634979"/>
        <bgColor indexed="64"/>
      </patternFill>
    </fill>
    <fill>
      <patternFill patternType="solid">
        <fgColor theme="0" tint="-0.24993999302387238"/>
        <bgColor indexed="64"/>
      </patternFill>
    </fill>
    <fill>
      <patternFill patternType="solid">
        <fgColor theme="1"/>
        <bgColor indexed="64"/>
      </patternFill>
    </fill>
  </fills>
  <borders count="4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border>
    <border>
      <left/>
      <right/>
      <top style="thin">
        <color theme="4"/>
      </top>
      <bottom style="double">
        <color theme="4"/>
      </bottom>
    </border>
    <border>
      <left/>
      <right/>
      <top style="thin"/>
      <bottom style="double"/>
    </border>
    <border>
      <left/>
      <right/>
      <top style="double">
        <color indexed="8"/>
      </top>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medium">
        <color theme="0" tint="-0.24993999302387238"/>
      </right>
      <top style="medium">
        <color theme="0" tint="-0.24993999302387238"/>
      </top>
      <bottom style="medium">
        <color theme="0" tint="-0.24993999302387238"/>
      </bottom>
    </border>
    <border>
      <left style="medium">
        <color theme="0" tint="-0.24993999302387238"/>
      </left>
      <right style="medium"/>
      <top style="medium">
        <color theme="0" tint="-0.24993999302387238"/>
      </top>
      <bottom style="medium">
        <color theme="0" tint="-0.24993999302387238"/>
      </bottom>
    </border>
    <border>
      <left/>
      <right style="thin">
        <color rgb="FF7F7F7F"/>
      </right>
      <top style="thin">
        <color rgb="FF7F7F7F"/>
      </top>
      <bottom style="thin">
        <color rgb="FF7F7F7F"/>
      </bottom>
    </border>
    <border>
      <left/>
      <right/>
      <top style="medium">
        <color theme="0" tint="-0.24993999302387238"/>
      </top>
      <bottom style="medium">
        <color theme="0" tint="-0.24993999302387238"/>
      </bottom>
    </border>
    <border>
      <left style="medium"/>
      <right/>
      <top style="medium">
        <color theme="0" tint="-0.24993999302387238"/>
      </top>
      <bottom style="medium">
        <color theme="0" tint="-0.24993999302387238"/>
      </bottom>
    </border>
    <border>
      <left/>
      <right style="medium"/>
      <top style="medium">
        <color theme="0" tint="-0.24993999302387238"/>
      </top>
      <bottom style="medium">
        <color theme="0" tint="-0.24993999302387238"/>
      </bottom>
    </border>
    <border>
      <left style="medium">
        <color theme="0" tint="-0.24993999302387238"/>
      </left>
      <right style="medium">
        <color theme="0" tint="-0.24993999302387238"/>
      </right>
      <top/>
      <bottom style="medium">
        <color theme="0" tint="-0.24993999302387238"/>
      </bottom>
    </border>
    <border>
      <left/>
      <right/>
      <top/>
      <bottom style="thin"/>
    </border>
    <border>
      <left style="medium">
        <color theme="0" tint="-0.24993999302387238"/>
      </left>
      <right style="medium">
        <color theme="0" tint="-0.24993999302387238"/>
      </right>
      <top style="medium"/>
      <bottom style="medium">
        <color theme="0" tint="-0.24993999302387238"/>
      </bottom>
    </border>
    <border>
      <left/>
      <right style="medium">
        <color theme="0" tint="-0.24993999302387238"/>
      </right>
      <top style="medium">
        <color theme="0" tint="-0.24993999302387238"/>
      </top>
      <bottom style="medium">
        <color theme="0" tint="-0.2499399930238723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color theme="0" tint="-0.24993999302387238"/>
      </left>
      <right style="medium">
        <color theme="0" tint="-0.24993999302387238"/>
      </right>
      <top style="medium">
        <color theme="0" tint="-0.24993999302387238"/>
      </top>
      <bottom style="medium"/>
    </border>
    <border>
      <left style="medium">
        <color theme="0" tint="-0.24993999302387238"/>
      </left>
      <right style="medium"/>
      <top style="medium">
        <color theme="0" tint="-0.24993999302387238"/>
      </top>
      <bottom style="medium"/>
    </border>
    <border>
      <left style="medium"/>
      <right style="medium">
        <color theme="0" tint="-0.24993999302387238"/>
      </right>
      <top/>
      <bottom style="medium">
        <color theme="0" tint="-0.24993999302387238"/>
      </bottom>
    </border>
    <border>
      <left style="medium"/>
      <right style="medium">
        <color theme="0" tint="-0.24993999302387238"/>
      </right>
      <top style="medium">
        <color theme="0" tint="-0.24993999302387238"/>
      </top>
      <bottom style="medium"/>
    </border>
    <border>
      <left style="medium"/>
      <right/>
      <top/>
      <bottom style="medium">
        <color theme="0" tint="-0.24993999302387238"/>
      </bottom>
    </border>
    <border>
      <left/>
      <right/>
      <top/>
      <bottom style="medium">
        <color theme="0" tint="-0.24993999302387238"/>
      </bottom>
    </border>
    <border>
      <left/>
      <right style="medium"/>
      <top/>
      <bottom style="medium">
        <color theme="0" tint="-0.24993999302387238"/>
      </bottom>
    </border>
    <border>
      <left style="medium">
        <color theme="0" tint="-0.24993999302387238"/>
      </left>
      <right style="medium"/>
      <top/>
      <bottom style="medium">
        <color theme="0" tint="-0.24993999302387238"/>
      </bottom>
    </border>
    <border>
      <left style="medium">
        <color theme="0" tint="-0.24993999302387238"/>
      </left>
      <right style="medium">
        <color theme="0" tint="-0.24993999302387238"/>
      </right>
      <top style="medium">
        <color theme="0" tint="-0.24993999302387238"/>
      </top>
      <bottom/>
    </border>
    <border>
      <left style="medium">
        <color theme="0" tint="-0.24993999302387238"/>
      </left>
      <right style="medium">
        <color theme="0" tint="-0.24993999302387238"/>
      </right>
      <top style="thin"/>
      <bottom style="medium">
        <color theme="0" tint="-0.24993999302387238"/>
      </bottom>
    </border>
    <border>
      <left style="medium">
        <color theme="0" tint="-0.24993999302387238"/>
      </left>
      <right style="medium"/>
      <top style="medium"/>
      <bottom style="medium">
        <color theme="0" tint="-0.24993999302387238"/>
      </bottom>
    </border>
    <border>
      <left style="medium"/>
      <right style="medium">
        <color theme="0" tint="-0.24993999302387238"/>
      </right>
      <top style="medium"/>
      <bottom style="medium">
        <color theme="0" tint="-0.24993999302387238"/>
      </bottom>
    </border>
    <border>
      <left style="medium"/>
      <right style="medium">
        <color theme="0" tint="-0.24993999302387238"/>
      </right>
      <top/>
      <bottom/>
    </border>
    <border>
      <left style="medium">
        <color theme="0" tint="-0.24993999302387238"/>
      </left>
      <right style="medium">
        <color theme="0" tint="-0.24993999302387238"/>
      </right>
      <top/>
      <bottom/>
    </border>
    <border>
      <left style="medium">
        <color theme="0" tint="-0.24993999302387238"/>
      </left>
      <right style="medium"/>
      <top/>
      <bottom/>
    </border>
  </borders>
  <cellStyleXfs count="5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0" fontId="4" fillId="0" borderId="0">
      <alignment/>
      <protection/>
    </xf>
    <xf numFmtId="41" fontId="4" fillId="0" borderId="0">
      <alignment horizontal="right"/>
      <protection/>
    </xf>
    <xf numFmtId="165" fontId="4" fillId="0" borderId="0">
      <alignment/>
      <protection/>
    </xf>
    <xf numFmtId="165" fontId="4" fillId="0" borderId="1">
      <alignment/>
      <protection/>
    </xf>
    <xf numFmtId="165" fontId="4" fillId="0" borderId="1">
      <alignment/>
      <protection/>
    </xf>
    <xf numFmtId="0" fontId="0"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2" fontId="2" fillId="0" borderId="0">
      <alignment/>
      <protection/>
    </xf>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7" fontId="4" fillId="0" borderId="0" applyFont="0" applyFill="0" applyBorder="0" applyAlignment="0" applyProtection="0"/>
    <xf numFmtId="44" fontId="4" fillId="0" borderId="0" applyFont="0" applyFill="0" applyBorder="0" applyAlignment="0" applyProtection="0"/>
    <xf numFmtId="7" fontId="4" fillId="0" borderId="0" applyFont="0" applyFill="0" applyBorder="0" applyAlignment="0" applyProtection="0"/>
    <xf numFmtId="44" fontId="4"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7" fontId="4"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1" fontId="11" fillId="0" borderId="0">
      <alignment/>
      <protection/>
    </xf>
    <xf numFmtId="0" fontId="47" fillId="0" borderId="0" applyNumberForma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48" fillId="29" borderId="0" applyNumberFormat="0" applyBorder="0" applyAlignment="0" applyProtection="0"/>
    <xf numFmtId="0" fontId="49" fillId="0" borderId="4" applyNumberFormat="0" applyFill="0" applyAlignment="0" applyProtection="0"/>
    <xf numFmtId="0" fontId="12" fillId="0" borderId="0" applyNumberFormat="0" applyFill="0" applyBorder="0" applyAlignment="0" applyProtection="0"/>
    <xf numFmtId="0" fontId="49" fillId="0" borderId="4" applyNumberFormat="0" applyFill="0" applyAlignment="0" applyProtection="0"/>
    <xf numFmtId="0" fontId="12"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13" fillId="0" borderId="0" applyNumberFormat="0" applyFill="0" applyBorder="0" applyAlignment="0" applyProtection="0"/>
    <xf numFmtId="0" fontId="50" fillId="0" borderId="5" applyNumberFormat="0" applyFill="0" applyAlignment="0" applyProtection="0"/>
    <xf numFmtId="0" fontId="13"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30" borderId="2" applyNumberFormat="0" applyAlignment="0" applyProtection="0"/>
    <xf numFmtId="10" fontId="4" fillId="31" borderId="1">
      <alignment/>
      <protection/>
    </xf>
    <xf numFmtId="41" fontId="4" fillId="31" borderId="1">
      <alignment/>
      <protection/>
    </xf>
    <xf numFmtId="0" fontId="54" fillId="30" borderId="2" applyNumberFormat="0" applyAlignment="0" applyProtection="0"/>
    <xf numFmtId="166" fontId="4" fillId="31" borderId="1">
      <alignment/>
      <protection/>
    </xf>
    <xf numFmtId="166" fontId="4" fillId="32" borderId="1">
      <alignment/>
      <protection/>
    </xf>
    <xf numFmtId="164" fontId="4" fillId="32" borderId="1">
      <alignment/>
      <protection/>
    </xf>
    <xf numFmtId="41" fontId="4" fillId="32" borderId="1">
      <alignment/>
      <protection/>
    </xf>
    <xf numFmtId="41" fontId="4" fillId="32" borderId="1">
      <alignment/>
      <protection/>
    </xf>
    <xf numFmtId="0" fontId="55"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6" fillId="33" borderId="0" applyNumberFormat="0" applyBorder="0" applyAlignment="0" applyProtection="0"/>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 fillId="0" borderId="0">
      <alignment vertical="top"/>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 fillId="0" borderId="0">
      <alignment/>
      <protection/>
    </xf>
    <xf numFmtId="0" fontId="42" fillId="0" borderId="0">
      <alignment/>
      <protection/>
    </xf>
    <xf numFmtId="0" fontId="4" fillId="0" borderId="0">
      <alignment vertical="top"/>
      <protection/>
    </xf>
    <xf numFmtId="0" fontId="4" fillId="0" borderId="0">
      <alignment/>
      <protection/>
    </xf>
    <xf numFmtId="0" fontId="4" fillId="0" borderId="0">
      <alignment vertical="top"/>
      <protection/>
    </xf>
    <xf numFmtId="0" fontId="2" fillId="0" borderId="0">
      <alignment/>
      <protection/>
    </xf>
    <xf numFmtId="0" fontId="4" fillId="0" borderId="0">
      <alignment/>
      <protection/>
    </xf>
    <xf numFmtId="0" fontId="10" fillId="0" borderId="0">
      <alignment/>
      <protection/>
    </xf>
    <xf numFmtId="0" fontId="4" fillId="0" borderId="0">
      <alignment vertical="top"/>
      <protection/>
    </xf>
    <xf numFmtId="0" fontId="4" fillId="0" borderId="0">
      <alignment vertical="top"/>
      <protection/>
    </xf>
    <xf numFmtId="0" fontId="2" fillId="0" borderId="0">
      <alignment/>
      <protection/>
    </xf>
    <xf numFmtId="0" fontId="4" fillId="0" borderId="0">
      <alignment vertical="top"/>
      <protection/>
    </xf>
    <xf numFmtId="0" fontId="42" fillId="0" borderId="0">
      <alignment/>
      <protection/>
    </xf>
    <xf numFmtId="0" fontId="42" fillId="0" borderId="0">
      <alignment/>
      <protection/>
    </xf>
    <xf numFmtId="0" fontId="42" fillId="0" borderId="0">
      <alignment/>
      <protection/>
    </xf>
    <xf numFmtId="0" fontId="4" fillId="0" borderId="0">
      <alignment vertical="top"/>
      <protection/>
    </xf>
    <xf numFmtId="0" fontId="10" fillId="0" borderId="0">
      <alignment/>
      <protection/>
    </xf>
    <xf numFmtId="0" fontId="10" fillId="0" borderId="0">
      <alignment vertical="top"/>
      <protection/>
    </xf>
    <xf numFmtId="0" fontId="4" fillId="0" borderId="0">
      <alignment/>
      <protection/>
    </xf>
    <xf numFmtId="0" fontId="4" fillId="0" borderId="0">
      <alignment/>
      <protection/>
    </xf>
    <xf numFmtId="0" fontId="42" fillId="0" borderId="0">
      <alignment/>
      <protection/>
    </xf>
    <xf numFmtId="0" fontId="42" fillId="0" borderId="0">
      <alignment/>
      <protection/>
    </xf>
    <xf numFmtId="0" fontId="4" fillId="0" borderId="0">
      <alignment/>
      <protection/>
    </xf>
    <xf numFmtId="0" fontId="0" fillId="0" borderId="0">
      <alignment/>
      <protection/>
    </xf>
    <xf numFmtId="0" fontId="0" fillId="0" borderId="0">
      <alignment/>
      <protection/>
    </xf>
    <xf numFmtId="0" fontId="42" fillId="0" borderId="0">
      <alignment/>
      <protection/>
    </xf>
    <xf numFmtId="0" fontId="4"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 fillId="0" borderId="0">
      <alignment/>
      <protection/>
    </xf>
    <xf numFmtId="0" fontId="4"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41" fontId="4" fillId="0" borderId="1">
      <alignment/>
      <protection/>
    </xf>
    <xf numFmtId="0" fontId="0"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42" fillId="34"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0"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8" fillId="35" borderId="0">
      <alignment/>
      <protection/>
    </xf>
    <xf numFmtId="0" fontId="18" fillId="35" borderId="0">
      <alignment/>
      <protection/>
    </xf>
    <xf numFmtId="0" fontId="18" fillId="35" borderId="0">
      <alignment/>
      <protection/>
    </xf>
    <xf numFmtId="0" fontId="18" fillId="35" borderId="0">
      <alignment/>
      <protection/>
    </xf>
    <xf numFmtId="0" fontId="18" fillId="35" borderId="0">
      <alignment/>
      <protection/>
    </xf>
    <xf numFmtId="0" fontId="18" fillId="35" borderId="0">
      <alignment/>
      <protection/>
    </xf>
    <xf numFmtId="0" fontId="18" fillId="35" borderId="0">
      <alignment/>
      <protection/>
    </xf>
    <xf numFmtId="0" fontId="18" fillId="35" borderId="0">
      <alignment/>
      <protection/>
    </xf>
    <xf numFmtId="41" fontId="5" fillId="0" borderId="10">
      <alignment/>
      <protection/>
    </xf>
    <xf numFmtId="43" fontId="5" fillId="0" borderId="10">
      <alignment/>
      <protection/>
    </xf>
    <xf numFmtId="0" fontId="58" fillId="0" borderId="0" applyNumberFormat="0" applyFill="0" applyBorder="0" applyAlignment="0" applyProtection="0"/>
    <xf numFmtId="0" fontId="59" fillId="0" borderId="11" applyNumberFormat="0" applyFill="0" applyAlignment="0" applyProtection="0"/>
    <xf numFmtId="41" fontId="5" fillId="0" borderId="12">
      <alignment/>
      <protection/>
    </xf>
    <xf numFmtId="0" fontId="4" fillId="0" borderId="13" applyNumberFormat="0" applyFont="0" applyFill="0" applyAlignment="0" applyProtection="0"/>
    <xf numFmtId="0" fontId="4" fillId="0" borderId="13" applyNumberFormat="0" applyFont="0" applyFill="0" applyAlignment="0" applyProtection="0"/>
    <xf numFmtId="0" fontId="59" fillId="0" borderId="11" applyNumberFormat="0" applyFill="0" applyAlignment="0" applyProtection="0"/>
    <xf numFmtId="0" fontId="4" fillId="0" borderId="13" applyNumberFormat="0" applyFont="0" applyFill="0" applyAlignment="0" applyProtection="0"/>
    <xf numFmtId="0" fontId="59" fillId="0" borderId="11" applyNumberFormat="0" applyFill="0" applyAlignment="0" applyProtection="0"/>
    <xf numFmtId="41" fontId="19" fillId="0" borderId="0">
      <alignment/>
      <protection/>
    </xf>
    <xf numFmtId="0" fontId="60" fillId="0" borderId="0" applyNumberFormat="0" applyFill="0" applyBorder="0" applyAlignment="0" applyProtection="0"/>
  </cellStyleXfs>
  <cellXfs count="170">
    <xf numFmtId="0" fontId="0" fillId="0" borderId="0" xfId="0" applyAlignment="1">
      <alignment/>
    </xf>
    <xf numFmtId="0" fontId="61" fillId="2" borderId="14" xfId="20" applyFont="1" applyBorder="1" applyAlignment="1">
      <alignment horizontal="center" vertical="center" wrapText="1"/>
    </xf>
    <xf numFmtId="7" fontId="61" fillId="2" borderId="14" xfId="20" applyNumberFormat="1" applyFont="1" applyBorder="1" applyAlignment="1">
      <alignment horizontal="center" vertical="center"/>
    </xf>
    <xf numFmtId="49" fontId="62" fillId="0" borderId="15" xfId="0" applyNumberFormat="1" applyFont="1" applyBorder="1" applyAlignment="1">
      <alignment vertical="top" wrapText="1"/>
    </xf>
    <xf numFmtId="0" fontId="62" fillId="0" borderId="14" xfId="0" applyFont="1" applyBorder="1" applyAlignment="1">
      <alignment vertical="top" wrapText="1"/>
    </xf>
    <xf numFmtId="0" fontId="62" fillId="0" borderId="14" xfId="0" applyFont="1" applyBorder="1" applyAlignment="1">
      <alignment horizontal="center" vertical="top" wrapText="1"/>
    </xf>
    <xf numFmtId="49" fontId="62" fillId="0" borderId="14" xfId="0" applyNumberFormat="1" applyFont="1" applyFill="1" applyBorder="1" applyAlignment="1">
      <alignment horizontal="center" vertical="top" wrapText="1"/>
    </xf>
    <xf numFmtId="17" fontId="62" fillId="0" borderId="14" xfId="0" applyNumberFormat="1" applyFont="1" applyBorder="1" applyAlignment="1">
      <alignment horizontal="center" vertical="top" wrapText="1"/>
    </xf>
    <xf numFmtId="0" fontId="62" fillId="0" borderId="16" xfId="0" applyFont="1" applyFill="1" applyBorder="1" applyAlignment="1">
      <alignment vertical="top" wrapText="1"/>
    </xf>
    <xf numFmtId="0" fontId="62" fillId="0" borderId="16" xfId="0" applyFont="1" applyBorder="1" applyAlignment="1">
      <alignment vertical="top" wrapText="1"/>
    </xf>
    <xf numFmtId="49" fontId="10" fillId="0" borderId="15" xfId="0" applyNumberFormat="1" applyFont="1" applyFill="1" applyBorder="1" applyAlignment="1">
      <alignment vertical="top" wrapText="1"/>
    </xf>
    <xf numFmtId="0" fontId="10" fillId="0" borderId="14" xfId="0" applyFont="1" applyFill="1" applyBorder="1" applyAlignment="1">
      <alignment vertical="top" wrapText="1"/>
    </xf>
    <xf numFmtId="0" fontId="10" fillId="0" borderId="14" xfId="0" applyFont="1" applyFill="1" applyBorder="1" applyAlignment="1">
      <alignment horizontal="center" vertical="top" wrapText="1"/>
    </xf>
    <xf numFmtId="0" fontId="10" fillId="0" borderId="14" xfId="0" applyFont="1" applyFill="1" applyBorder="1" applyAlignment="1">
      <alignment horizontal="center" vertical="top"/>
    </xf>
    <xf numFmtId="0" fontId="10" fillId="0" borderId="16" xfId="0" applyFont="1" applyFill="1" applyBorder="1" applyAlignment="1">
      <alignment vertical="top" wrapText="1"/>
    </xf>
    <xf numFmtId="49" fontId="10" fillId="0" borderId="15" xfId="0" applyNumberFormat="1" applyFont="1" applyBorder="1" applyAlignment="1">
      <alignment vertical="top" wrapText="1"/>
    </xf>
    <xf numFmtId="0" fontId="10" fillId="0" borderId="14" xfId="0" applyFont="1" applyBorder="1" applyAlignment="1">
      <alignment horizontal="center" vertical="top"/>
    </xf>
    <xf numFmtId="49" fontId="10" fillId="0" borderId="15" xfId="231" applyNumberFormat="1" applyFont="1" applyFill="1" applyBorder="1" applyAlignment="1">
      <alignment vertical="top" wrapText="1"/>
    </xf>
    <xf numFmtId="49" fontId="62" fillId="0" borderId="14" xfId="0" applyNumberFormat="1" applyFont="1" applyFill="1" applyBorder="1" applyAlignment="1">
      <alignment horizontal="left" vertical="top" wrapText="1"/>
    </xf>
    <xf numFmtId="17" fontId="62" fillId="0" borderId="14" xfId="0" applyNumberFormat="1" applyFont="1" applyFill="1" applyBorder="1" applyAlignment="1">
      <alignment horizontal="center" vertical="top" wrapText="1"/>
    </xf>
    <xf numFmtId="0" fontId="62" fillId="0" borderId="16" xfId="0" applyFont="1" applyFill="1" applyBorder="1" applyAlignment="1">
      <alignment horizontal="left" vertical="top" wrapText="1"/>
    </xf>
    <xf numFmtId="0" fontId="10" fillId="0" borderId="14" xfId="0" applyFont="1" applyFill="1" applyBorder="1" applyAlignment="1">
      <alignment horizontal="left" vertical="top" wrapText="1"/>
    </xf>
    <xf numFmtId="0" fontId="62" fillId="0" borderId="14" xfId="0" applyFont="1" applyBorder="1" applyAlignment="1">
      <alignment horizontal="left" vertical="top" wrapText="1"/>
    </xf>
    <xf numFmtId="0" fontId="62" fillId="0" borderId="14" xfId="0" applyFont="1" applyBorder="1" applyAlignment="1">
      <alignment horizontal="center" vertical="top"/>
    </xf>
    <xf numFmtId="0" fontId="62" fillId="0" borderId="16" xfId="0" applyFont="1" applyBorder="1" applyAlignment="1">
      <alignment horizontal="left" vertical="top" wrapText="1"/>
    </xf>
    <xf numFmtId="49" fontId="62" fillId="0" borderId="15" xfId="0" applyNumberFormat="1" applyFont="1" applyFill="1" applyBorder="1" applyAlignment="1">
      <alignment vertical="top" wrapText="1"/>
    </xf>
    <xf numFmtId="49" fontId="10" fillId="0" borderId="14" xfId="231" applyNumberFormat="1" applyFont="1" applyFill="1" applyBorder="1" applyAlignment="1">
      <alignment horizontal="left" vertical="top" wrapText="1"/>
    </xf>
    <xf numFmtId="49" fontId="10" fillId="0" borderId="14" xfId="231" applyNumberFormat="1" applyFont="1" applyFill="1" applyBorder="1" applyAlignment="1">
      <alignment horizontal="center" vertical="top" wrapText="1"/>
    </xf>
    <xf numFmtId="0" fontId="62" fillId="0" borderId="16" xfId="0" applyNumberFormat="1" applyFont="1" applyBorder="1" applyAlignment="1">
      <alignment vertical="top" wrapText="1"/>
    </xf>
    <xf numFmtId="0" fontId="62" fillId="0" borderId="0" xfId="0" applyFont="1" applyAlignment="1">
      <alignment horizontal="left" vertical="top"/>
    </xf>
    <xf numFmtId="49" fontId="9" fillId="0" borderId="14" xfId="0" applyNumberFormat="1" applyFont="1" applyBorder="1" applyAlignment="1">
      <alignment vertical="top" wrapText="1"/>
    </xf>
    <xf numFmtId="49" fontId="9" fillId="0" borderId="14" xfId="0" applyNumberFormat="1" applyFont="1" applyBorder="1" applyAlignment="1">
      <alignment horizontal="center" vertical="top" wrapText="1"/>
    </xf>
    <xf numFmtId="17" fontId="10" fillId="0" borderId="14" xfId="0" applyNumberFormat="1" applyFont="1" applyBorder="1" applyAlignment="1">
      <alignment horizontal="center" vertical="top" wrapText="1"/>
    </xf>
    <xf numFmtId="0" fontId="62" fillId="0" borderId="16" xfId="231" applyFont="1" applyFill="1" applyBorder="1" applyAlignment="1">
      <alignment horizontal="left" vertical="top" wrapText="1"/>
    </xf>
    <xf numFmtId="0" fontId="62" fillId="0" borderId="0" xfId="0" applyFont="1" applyAlignment="1">
      <alignment horizontal="left" vertical="center"/>
    </xf>
    <xf numFmtId="0" fontId="62" fillId="0" borderId="0" xfId="0" applyFont="1" applyFill="1" applyAlignment="1">
      <alignment horizontal="left" vertical="center"/>
    </xf>
    <xf numFmtId="0" fontId="10" fillId="0" borderId="0" xfId="0" applyFont="1" applyFill="1" applyAlignment="1">
      <alignment horizontal="left" vertical="top"/>
    </xf>
    <xf numFmtId="0" fontId="10" fillId="0" borderId="0" xfId="0" applyFont="1" applyAlignment="1">
      <alignment horizontal="left" vertical="top"/>
    </xf>
    <xf numFmtId="0" fontId="10" fillId="0" borderId="0" xfId="0" applyFont="1" applyFill="1" applyAlignment="1">
      <alignment horizontal="left" vertical="center"/>
    </xf>
    <xf numFmtId="0" fontId="62" fillId="0" borderId="0" xfId="0" applyFont="1" applyFill="1" applyAlignment="1">
      <alignment horizontal="left" vertical="top"/>
    </xf>
    <xf numFmtId="0" fontId="13" fillId="0" borderId="17" xfId="231" applyFont="1" applyFill="1" applyBorder="1" applyAlignment="1">
      <alignment horizontal="left" vertical="center"/>
    </xf>
    <xf numFmtId="0" fontId="13" fillId="0" borderId="2" xfId="231" applyFont="1" applyFill="1" applyAlignment="1">
      <alignment horizontal="left" vertical="center"/>
    </xf>
    <xf numFmtId="49" fontId="62" fillId="0" borderId="0" xfId="0" applyNumberFormat="1" applyFont="1" applyAlignment="1">
      <alignment vertical="top" wrapText="1"/>
    </xf>
    <xf numFmtId="0" fontId="62" fillId="0" borderId="0" xfId="0" applyFont="1" applyAlignment="1">
      <alignment vertical="top" wrapText="1"/>
    </xf>
    <xf numFmtId="0" fontId="62" fillId="0" borderId="0" xfId="0" applyFont="1" applyAlignment="1">
      <alignment horizontal="center" vertical="top" wrapText="1"/>
    </xf>
    <xf numFmtId="7" fontId="62" fillId="0" borderId="0" xfId="0" applyNumberFormat="1" applyFont="1" applyAlignment="1">
      <alignment vertical="top"/>
    </xf>
    <xf numFmtId="0" fontId="62" fillId="0" borderId="0" xfId="0" applyFont="1" applyBorder="1" applyAlignment="1">
      <alignment vertical="top" wrapText="1"/>
    </xf>
    <xf numFmtId="0" fontId="62" fillId="0" borderId="0" xfId="0" applyFont="1" applyBorder="1" applyAlignment="1">
      <alignment horizontal="left" vertical="center"/>
    </xf>
    <xf numFmtId="0" fontId="62" fillId="0" borderId="0" xfId="0" applyFont="1" applyFill="1" applyBorder="1" applyAlignment="1">
      <alignment horizontal="left" vertical="center"/>
    </xf>
    <xf numFmtId="49" fontId="62" fillId="0" borderId="0" xfId="0" applyNumberFormat="1" applyFont="1" applyBorder="1" applyAlignment="1">
      <alignment vertical="top" wrapText="1"/>
    </xf>
    <xf numFmtId="0" fontId="62" fillId="0" borderId="0" xfId="0" applyFont="1" applyBorder="1" applyAlignment="1">
      <alignment horizontal="center" vertical="top" wrapText="1"/>
    </xf>
    <xf numFmtId="7" fontId="62" fillId="0" borderId="0" xfId="0" applyNumberFormat="1" applyFont="1" applyBorder="1" applyAlignment="1">
      <alignment vertical="top"/>
    </xf>
    <xf numFmtId="0" fontId="62" fillId="0" borderId="0" xfId="0" applyFont="1" applyBorder="1" applyAlignment="1">
      <alignment horizontal="left" vertical="top"/>
    </xf>
    <xf numFmtId="49" fontId="62" fillId="0" borderId="0" xfId="0" applyNumberFormat="1" applyFont="1" applyBorder="1" applyAlignment="1">
      <alignment vertical="top"/>
    </xf>
    <xf numFmtId="49" fontId="13" fillId="0" borderId="18" xfId="231" applyNumberFormat="1" applyFont="1" applyFill="1" applyBorder="1" applyAlignment="1">
      <alignment vertical="center" wrapText="1"/>
    </xf>
    <xf numFmtId="0" fontId="61" fillId="36" borderId="16" xfId="231" applyFont="1" applyFill="1" applyBorder="1" applyAlignment="1">
      <alignment vertical="center" wrapText="1"/>
    </xf>
    <xf numFmtId="49" fontId="13" fillId="0" borderId="19" xfId="231" applyNumberFormat="1" applyFont="1" applyFill="1" applyBorder="1" applyAlignment="1">
      <alignment vertical="center" wrapText="1"/>
    </xf>
    <xf numFmtId="0" fontId="61" fillId="0" borderId="20" xfId="231" applyFont="1" applyFill="1" applyBorder="1" applyAlignment="1">
      <alignment vertical="center" wrapText="1"/>
    </xf>
    <xf numFmtId="49" fontId="10" fillId="0" borderId="14" xfId="0" applyNumberFormat="1" applyFont="1" applyFill="1" applyBorder="1" applyAlignment="1">
      <alignment horizontal="center" vertical="top" wrapText="1"/>
    </xf>
    <xf numFmtId="0" fontId="10" fillId="0" borderId="16" xfId="0" applyFont="1" applyFill="1" applyBorder="1" applyAlignment="1" applyProtection="1">
      <alignment horizontal="left" vertical="top" wrapText="1"/>
      <protection locked="0"/>
    </xf>
    <xf numFmtId="0" fontId="61" fillId="0" borderId="0" xfId="0" applyFont="1" applyAlignment="1">
      <alignment/>
    </xf>
    <xf numFmtId="0" fontId="10" fillId="0" borderId="21" xfId="0" applyFont="1" applyFill="1" applyBorder="1" applyAlignment="1">
      <alignment horizontal="center" vertical="top"/>
    </xf>
    <xf numFmtId="49" fontId="62" fillId="0" borderId="21" xfId="0" applyNumberFormat="1" applyFont="1" applyFill="1" applyBorder="1" applyAlignment="1">
      <alignment horizontal="center" vertical="top" wrapText="1"/>
    </xf>
    <xf numFmtId="0" fontId="0" fillId="0" borderId="0" xfId="0" applyAlignment="1">
      <alignment vertical="center"/>
    </xf>
    <xf numFmtId="0" fontId="61" fillId="0" borderId="0" xfId="0" applyFont="1" applyAlignment="1">
      <alignment horizontal="right" vertical="top"/>
    </xf>
    <xf numFmtId="0" fontId="0" fillId="37" borderId="22" xfId="0" applyFill="1" applyBorder="1" applyAlignment="1">
      <alignment horizontal="right" vertical="top"/>
    </xf>
    <xf numFmtId="0" fontId="0" fillId="0" borderId="0" xfId="0" applyAlignment="1">
      <alignment horizontal="right" vertical="top"/>
    </xf>
    <xf numFmtId="0" fontId="61" fillId="0" borderId="0" xfId="0" applyFont="1" applyAlignment="1">
      <alignment vertical="top" wrapText="1"/>
    </xf>
    <xf numFmtId="0" fontId="0" fillId="37" borderId="22" xfId="0" applyFill="1" applyBorder="1" applyAlignment="1">
      <alignment vertical="top" wrapText="1"/>
    </xf>
    <xf numFmtId="0" fontId="0" fillId="0" borderId="0" xfId="0" applyAlignment="1">
      <alignment vertical="top" wrapText="1"/>
    </xf>
    <xf numFmtId="0" fontId="63" fillId="37" borderId="22" xfId="0" applyFont="1" applyFill="1" applyBorder="1" applyAlignment="1">
      <alignment vertical="center" wrapText="1"/>
    </xf>
    <xf numFmtId="0" fontId="64" fillId="0" borderId="0" xfId="0" applyFont="1" applyAlignment="1">
      <alignment/>
    </xf>
    <xf numFmtId="49" fontId="13" fillId="0" borderId="18" xfId="231" applyNumberFormat="1" applyFont="1" applyFill="1" applyBorder="1" applyAlignment="1">
      <alignment horizontal="center" vertical="center" wrapText="1"/>
    </xf>
    <xf numFmtId="49" fontId="61" fillId="0" borderId="19" xfId="0" applyNumberFormat="1" applyFont="1" applyFill="1" applyBorder="1" applyAlignment="1">
      <alignment vertical="center"/>
    </xf>
    <xf numFmtId="0" fontId="62" fillId="0" borderId="18" xfId="0" applyFont="1" applyBorder="1" applyAlignment="1">
      <alignment/>
    </xf>
    <xf numFmtId="49" fontId="13" fillId="36" borderId="19" xfId="231" applyNumberFormat="1" applyFont="1" applyFill="1" applyBorder="1" applyAlignment="1">
      <alignment vertical="center"/>
    </xf>
    <xf numFmtId="49" fontId="13" fillId="36" borderId="18" xfId="231" applyNumberFormat="1" applyFont="1" applyFill="1" applyBorder="1" applyAlignment="1">
      <alignment vertical="center"/>
    </xf>
    <xf numFmtId="49" fontId="13" fillId="36" borderId="20" xfId="231" applyNumberFormat="1" applyFont="1" applyFill="1" applyBorder="1" applyAlignment="1">
      <alignment vertical="center"/>
    </xf>
    <xf numFmtId="0" fontId="61" fillId="36" borderId="19" xfId="0" applyFont="1" applyFill="1" applyBorder="1" applyAlignment="1">
      <alignment vertical="center"/>
    </xf>
    <xf numFmtId="0" fontId="61" fillId="36" borderId="18" xfId="0" applyFont="1" applyFill="1" applyBorder="1" applyAlignment="1">
      <alignment vertical="center"/>
    </xf>
    <xf numFmtId="0" fontId="62" fillId="36" borderId="18" xfId="0" applyFont="1" applyFill="1" applyBorder="1" applyAlignment="1">
      <alignment vertical="center"/>
    </xf>
    <xf numFmtId="0" fontId="62" fillId="36" borderId="20" xfId="0" applyFont="1" applyFill="1" applyBorder="1" applyAlignment="1">
      <alignment vertical="center"/>
    </xf>
    <xf numFmtId="49" fontId="61" fillId="0" borderId="19" xfId="0" applyNumberFormat="1" applyFont="1" applyBorder="1" applyAlignment="1">
      <alignment vertical="center"/>
    </xf>
    <xf numFmtId="49" fontId="61" fillId="36" borderId="19" xfId="0" applyNumberFormat="1" applyFont="1" applyFill="1" applyBorder="1" applyAlignment="1">
      <alignment vertical="center"/>
    </xf>
    <xf numFmtId="0" fontId="61" fillId="2" borderId="23" xfId="20" applyFont="1" applyBorder="1" applyAlignment="1">
      <alignment horizontal="center" vertical="center" wrapText="1"/>
    </xf>
    <xf numFmtId="0" fontId="61" fillId="36" borderId="18" xfId="0" applyFont="1" applyFill="1" applyBorder="1" applyAlignment="1">
      <alignment horizontal="center" vertical="center"/>
    </xf>
    <xf numFmtId="49" fontId="13" fillId="36" borderId="18" xfId="231" applyNumberFormat="1" applyFont="1" applyFill="1" applyBorder="1" applyAlignment="1">
      <alignment horizontal="center" vertical="center"/>
    </xf>
    <xf numFmtId="49" fontId="13" fillId="36" borderId="24" xfId="231" applyNumberFormat="1" applyFont="1" applyFill="1" applyBorder="1" applyAlignment="1">
      <alignment horizontal="center" vertical="center"/>
    </xf>
    <xf numFmtId="0" fontId="62" fillId="0" borderId="24" xfId="0" applyFont="1" applyBorder="1" applyAlignment="1">
      <alignment horizontal="center"/>
    </xf>
    <xf numFmtId="0" fontId="62" fillId="0" borderId="18" xfId="0" applyFont="1" applyBorder="1" applyAlignment="1">
      <alignment horizontal="center"/>
    </xf>
    <xf numFmtId="0" fontId="10" fillId="0" borderId="25" xfId="0" applyFont="1" applyFill="1" applyBorder="1" applyAlignment="1">
      <alignment vertical="top" wrapText="1"/>
    </xf>
    <xf numFmtId="49" fontId="62" fillId="0" borderId="26" xfId="0" applyNumberFormat="1" applyFont="1" applyBorder="1" applyAlignment="1">
      <alignment vertical="top" wrapText="1"/>
    </xf>
    <xf numFmtId="0" fontId="62" fillId="0" borderId="25" xfId="0" applyFont="1" applyBorder="1" applyAlignment="1">
      <alignment vertical="top" wrapText="1"/>
    </xf>
    <xf numFmtId="49" fontId="65" fillId="38" borderId="27" xfId="0" applyNumberFormat="1" applyFont="1" applyFill="1" applyBorder="1" applyAlignment="1">
      <alignment vertical="top"/>
    </xf>
    <xf numFmtId="49" fontId="65" fillId="38" borderId="28" xfId="0" applyNumberFormat="1" applyFont="1" applyFill="1" applyBorder="1" applyAlignment="1">
      <alignment vertical="top"/>
    </xf>
    <xf numFmtId="49" fontId="65" fillId="38" borderId="28" xfId="0" applyNumberFormat="1" applyFont="1" applyFill="1" applyBorder="1" applyAlignment="1">
      <alignment horizontal="center" vertical="top"/>
    </xf>
    <xf numFmtId="0" fontId="65" fillId="38" borderId="29" xfId="0" applyFont="1" applyFill="1" applyBorder="1" applyAlignment="1">
      <alignment vertical="top" wrapText="1"/>
    </xf>
    <xf numFmtId="49" fontId="62" fillId="0" borderId="30" xfId="0" applyNumberFormat="1" applyFont="1" applyFill="1" applyBorder="1" applyAlignment="1">
      <alignment horizontal="center" vertical="top" wrapText="1"/>
    </xf>
    <xf numFmtId="0" fontId="10" fillId="0" borderId="31" xfId="0" applyFont="1" applyFill="1" applyBorder="1" applyAlignment="1">
      <alignment vertical="top" wrapText="1"/>
    </xf>
    <xf numFmtId="49" fontId="10" fillId="0" borderId="32" xfId="0" applyNumberFormat="1" applyFont="1" applyFill="1" applyBorder="1" applyAlignment="1">
      <alignment vertical="top" wrapText="1"/>
    </xf>
    <xf numFmtId="0" fontId="10" fillId="0" borderId="21" xfId="0" applyFont="1" applyFill="1" applyBorder="1" applyAlignment="1">
      <alignment vertical="top" wrapText="1"/>
    </xf>
    <xf numFmtId="0" fontId="10" fillId="0" borderId="21" xfId="0" applyFont="1" applyFill="1" applyBorder="1" applyAlignment="1">
      <alignment horizontal="center" vertical="top" wrapText="1"/>
    </xf>
    <xf numFmtId="49" fontId="10" fillId="0" borderId="33" xfId="0" applyNumberFormat="1" applyFont="1" applyFill="1" applyBorder="1" applyAlignment="1">
      <alignment vertical="top" wrapText="1"/>
    </xf>
    <xf numFmtId="0" fontId="10" fillId="0" borderId="30" xfId="0" applyFont="1" applyFill="1" applyBorder="1" applyAlignment="1">
      <alignment horizontal="center" vertical="top" wrapText="1"/>
    </xf>
    <xf numFmtId="49" fontId="10" fillId="0" borderId="30" xfId="0" applyNumberFormat="1" applyFont="1" applyFill="1" applyBorder="1" applyAlignment="1">
      <alignment horizontal="center" vertical="top" wrapText="1"/>
    </xf>
    <xf numFmtId="49" fontId="13" fillId="36" borderId="34" xfId="231" applyNumberFormat="1" applyFont="1" applyFill="1" applyBorder="1" applyAlignment="1">
      <alignment vertical="center"/>
    </xf>
    <xf numFmtId="49" fontId="13" fillId="36" borderId="35" xfId="231" applyNumberFormat="1" applyFont="1" applyFill="1" applyBorder="1" applyAlignment="1">
      <alignment vertical="center"/>
    </xf>
    <xf numFmtId="49" fontId="13" fillId="36" borderId="35" xfId="231" applyNumberFormat="1" applyFont="1" applyFill="1" applyBorder="1" applyAlignment="1">
      <alignment horizontal="center" vertical="center"/>
    </xf>
    <xf numFmtId="49" fontId="13" fillId="36" borderId="36" xfId="231" applyNumberFormat="1" applyFont="1" applyFill="1" applyBorder="1" applyAlignment="1">
      <alignment vertical="center"/>
    </xf>
    <xf numFmtId="49" fontId="10" fillId="0" borderId="33" xfId="0" applyNumberFormat="1" applyFont="1" applyBorder="1" applyAlignment="1">
      <alignment vertical="top" wrapText="1"/>
    </xf>
    <xf numFmtId="0" fontId="10" fillId="0" borderId="30" xfId="0" applyFont="1" applyFill="1" applyBorder="1" applyAlignment="1">
      <alignment vertical="top" wrapText="1"/>
    </xf>
    <xf numFmtId="0" fontId="10" fillId="0" borderId="30" xfId="0" applyFont="1" applyBorder="1" applyAlignment="1">
      <alignment horizontal="center" vertical="top"/>
    </xf>
    <xf numFmtId="0" fontId="62" fillId="0" borderId="31" xfId="0" applyFont="1" applyBorder="1" applyAlignment="1">
      <alignment vertical="top" wrapText="1"/>
    </xf>
    <xf numFmtId="0" fontId="10" fillId="0" borderId="37" xfId="0" applyFont="1" applyFill="1" applyBorder="1" applyAlignment="1">
      <alignment vertical="top" wrapText="1"/>
    </xf>
    <xf numFmtId="167" fontId="10" fillId="0" borderId="38" xfId="0" applyNumberFormat="1" applyFont="1" applyBorder="1" applyAlignment="1">
      <alignment vertical="top"/>
    </xf>
    <xf numFmtId="167" fontId="61" fillId="0" borderId="39" xfId="0" applyNumberFormat="1" applyFont="1" applyBorder="1" applyAlignment="1">
      <alignment vertical="top"/>
    </xf>
    <xf numFmtId="167" fontId="62" fillId="0" borderId="14" xfId="0" applyNumberFormat="1" applyFont="1" applyBorder="1" applyAlignment="1">
      <alignment vertical="top"/>
    </xf>
    <xf numFmtId="167" fontId="61" fillId="36" borderId="18" xfId="0" applyNumberFormat="1" applyFont="1" applyFill="1" applyBorder="1" applyAlignment="1">
      <alignment vertical="center"/>
    </xf>
    <xf numFmtId="167" fontId="62" fillId="36" borderId="18" xfId="0" applyNumberFormat="1" applyFont="1" applyFill="1" applyBorder="1" applyAlignment="1">
      <alignment vertical="center"/>
    </xf>
    <xf numFmtId="167" fontId="62" fillId="0" borderId="14" xfId="0" applyNumberFormat="1" applyFont="1" applyFill="1" applyBorder="1" applyAlignment="1">
      <alignment vertical="top"/>
    </xf>
    <xf numFmtId="167" fontId="10" fillId="0" borderId="14" xfId="0" applyNumberFormat="1" applyFont="1" applyFill="1" applyBorder="1" applyAlignment="1">
      <alignment horizontal="right" vertical="top"/>
    </xf>
    <xf numFmtId="167" fontId="10" fillId="0" borderId="21" xfId="0" applyNumberFormat="1" applyFont="1" applyFill="1" applyBorder="1" applyAlignment="1">
      <alignment horizontal="right" vertical="top"/>
    </xf>
    <xf numFmtId="167" fontId="10" fillId="0" borderId="14" xfId="0" applyNumberFormat="1" applyFont="1" applyFill="1" applyBorder="1" applyAlignment="1">
      <alignment vertical="top"/>
    </xf>
    <xf numFmtId="167" fontId="10" fillId="0" borderId="14" xfId="0" applyNumberFormat="1" applyFont="1" applyBorder="1" applyAlignment="1">
      <alignment vertical="top"/>
    </xf>
    <xf numFmtId="167" fontId="10" fillId="0" borderId="30" xfId="0" applyNumberFormat="1" applyFont="1" applyBorder="1" applyAlignment="1">
      <alignment vertical="top"/>
    </xf>
    <xf numFmtId="167" fontId="10" fillId="0" borderId="38" xfId="0" applyNumberFormat="1" applyFont="1" applyFill="1" applyBorder="1" applyAlignment="1">
      <alignment horizontal="right" vertical="top"/>
    </xf>
    <xf numFmtId="167" fontId="13" fillId="0" borderId="39" xfId="231" applyNumberFormat="1" applyFont="1" applyFill="1" applyBorder="1" applyAlignment="1">
      <alignment vertical="top"/>
    </xf>
    <xf numFmtId="167" fontId="13" fillId="36" borderId="35" xfId="231" applyNumberFormat="1" applyFont="1" applyFill="1" applyBorder="1" applyAlignment="1">
      <alignment vertical="center"/>
    </xf>
    <xf numFmtId="167" fontId="10" fillId="0" borderId="38" xfId="0" applyNumberFormat="1" applyFont="1" applyBorder="1" applyAlignment="1">
      <alignment horizontal="right" vertical="top"/>
    </xf>
    <xf numFmtId="167" fontId="61" fillId="0" borderId="39" xfId="0" applyNumberFormat="1" applyFont="1" applyFill="1" applyBorder="1" applyAlignment="1">
      <alignment vertical="top"/>
    </xf>
    <xf numFmtId="167" fontId="13" fillId="36" borderId="14" xfId="231" applyNumberFormat="1" applyFont="1" applyFill="1" applyBorder="1" applyAlignment="1">
      <alignment vertical="center"/>
    </xf>
    <xf numFmtId="167" fontId="13" fillId="0" borderId="18" xfId="231" applyNumberFormat="1" applyFont="1" applyFill="1" applyBorder="1" applyAlignment="1">
      <alignment vertical="center"/>
    </xf>
    <xf numFmtId="167" fontId="13" fillId="36" borderId="18" xfId="231" applyNumberFormat="1" applyFont="1" applyFill="1" applyBorder="1" applyAlignment="1">
      <alignment vertical="center"/>
    </xf>
    <xf numFmtId="167" fontId="10" fillId="0" borderId="38" xfId="0" applyNumberFormat="1" applyFont="1" applyFill="1" applyBorder="1" applyAlignment="1">
      <alignment vertical="top"/>
    </xf>
    <xf numFmtId="167" fontId="62" fillId="0" borderId="38" xfId="0" applyNumberFormat="1" applyFont="1" applyFill="1" applyBorder="1" applyAlignment="1">
      <alignment vertical="top"/>
    </xf>
    <xf numFmtId="167" fontId="10" fillId="0" borderId="14" xfId="0" applyNumberFormat="1" applyFont="1" applyFill="1" applyBorder="1" applyAlignment="1">
      <alignment vertical="top" wrapText="1"/>
    </xf>
    <xf numFmtId="167" fontId="62" fillId="0" borderId="0" xfId="0" applyNumberFormat="1" applyFont="1" applyBorder="1" applyAlignment="1">
      <alignment vertical="top"/>
    </xf>
    <xf numFmtId="167" fontId="65" fillId="38" borderId="28" xfId="0" applyNumberFormat="1" applyFont="1" applyFill="1" applyBorder="1" applyAlignment="1">
      <alignment vertical="top"/>
    </xf>
    <xf numFmtId="167" fontId="10" fillId="0" borderId="30" xfId="0" applyNumberFormat="1" applyFont="1" applyFill="1" applyBorder="1" applyAlignment="1">
      <alignment vertical="top" wrapText="1"/>
    </xf>
    <xf numFmtId="0" fontId="64" fillId="0" borderId="0" xfId="0" applyFont="1" applyAlignment="1">
      <alignment horizontal="center" vertical="center" wrapText="1"/>
    </xf>
    <xf numFmtId="0" fontId="66" fillId="0" borderId="0" xfId="0" applyFont="1" applyAlignment="1">
      <alignment horizontal="center" vertical="center"/>
    </xf>
    <xf numFmtId="7" fontId="61" fillId="2" borderId="23" xfId="20" applyNumberFormat="1" applyFont="1" applyBorder="1" applyAlignment="1">
      <alignment horizontal="center" vertical="center"/>
    </xf>
    <xf numFmtId="7" fontId="62" fillId="0" borderId="23" xfId="0" applyNumberFormat="1" applyFont="1" applyBorder="1" applyAlignment="1">
      <alignment horizontal="center" vertical="center"/>
    </xf>
    <xf numFmtId="0" fontId="61" fillId="2" borderId="40" xfId="20" applyFont="1" applyBorder="1" applyAlignment="1">
      <alignment vertical="center" wrapText="1"/>
    </xf>
    <xf numFmtId="0" fontId="61" fillId="2" borderId="16" xfId="20" applyFont="1" applyBorder="1" applyAlignment="1">
      <alignment vertical="center" wrapText="1"/>
    </xf>
    <xf numFmtId="49" fontId="61" fillId="2" borderId="41" xfId="20" applyNumberFormat="1" applyFont="1" applyBorder="1" applyAlignment="1">
      <alignment vertical="center" wrapText="1"/>
    </xf>
    <xf numFmtId="0" fontId="62" fillId="0" borderId="15" xfId="0" applyFont="1" applyBorder="1" applyAlignment="1">
      <alignment vertical="center"/>
    </xf>
    <xf numFmtId="49" fontId="61" fillId="2" borderId="23" xfId="20" applyNumberFormat="1" applyFont="1" applyBorder="1" applyAlignment="1">
      <alignment vertical="center" wrapText="1"/>
    </xf>
    <xf numFmtId="0" fontId="62" fillId="0" borderId="14" xfId="0" applyFont="1" applyBorder="1" applyAlignment="1">
      <alignment vertical="center"/>
    </xf>
    <xf numFmtId="0" fontId="61" fillId="2" borderId="23" xfId="20" applyFont="1" applyBorder="1" applyAlignment="1">
      <alignment horizontal="center" vertical="center" wrapText="1"/>
    </xf>
    <xf numFmtId="0" fontId="62" fillId="0" borderId="14" xfId="0" applyFont="1" applyBorder="1" applyAlignment="1">
      <alignment horizontal="center" vertical="center"/>
    </xf>
    <xf numFmtId="0" fontId="61" fillId="2" borderId="23" xfId="0" applyFont="1" applyFill="1" applyBorder="1" applyAlignment="1">
      <alignment horizontal="center" vertical="center"/>
    </xf>
    <xf numFmtId="49" fontId="10" fillId="0" borderId="42" xfId="231" applyNumberFormat="1" applyFont="1" applyFill="1" applyBorder="1" applyAlignment="1">
      <alignment horizontal="center" vertical="top" wrapText="1"/>
    </xf>
    <xf numFmtId="49" fontId="10" fillId="0" borderId="32" xfId="231" applyNumberFormat="1" applyFont="1" applyFill="1" applyBorder="1" applyAlignment="1">
      <alignment horizontal="center" vertical="top" wrapText="1"/>
    </xf>
    <xf numFmtId="0" fontId="62" fillId="0" borderId="43" xfId="0" applyFont="1" applyBorder="1" applyAlignment="1">
      <alignment horizontal="left" vertical="top" wrapText="1"/>
    </xf>
    <xf numFmtId="0" fontId="62" fillId="0" borderId="21" xfId="0" applyFont="1" applyBorder="1" applyAlignment="1">
      <alignment horizontal="left" vertical="top" wrapText="1"/>
    </xf>
    <xf numFmtId="0" fontId="10" fillId="0" borderId="43" xfId="0" applyFont="1" applyFill="1" applyBorder="1" applyAlignment="1">
      <alignment horizontal="center" vertical="top"/>
    </xf>
    <xf numFmtId="0" fontId="10" fillId="0" borderId="21" xfId="0" applyFont="1" applyFill="1" applyBorder="1" applyAlignment="1">
      <alignment horizontal="center" vertical="top"/>
    </xf>
    <xf numFmtId="49" fontId="62" fillId="0" borderId="43" xfId="0" applyNumberFormat="1" applyFont="1" applyFill="1" applyBorder="1" applyAlignment="1">
      <alignment horizontal="center" vertical="top" wrapText="1"/>
    </xf>
    <xf numFmtId="49" fontId="62" fillId="0" borderId="21" xfId="0" applyNumberFormat="1" applyFont="1" applyFill="1" applyBorder="1" applyAlignment="1">
      <alignment horizontal="center" vertical="top" wrapText="1"/>
    </xf>
    <xf numFmtId="0" fontId="62" fillId="0" borderId="43" xfId="0" applyFont="1" applyBorder="1" applyAlignment="1">
      <alignment horizontal="center" vertical="top"/>
    </xf>
    <xf numFmtId="0" fontId="62" fillId="0" borderId="21" xfId="0" applyFont="1" applyBorder="1" applyAlignment="1">
      <alignment horizontal="center" vertical="top"/>
    </xf>
    <xf numFmtId="167" fontId="10" fillId="0" borderId="43" xfId="0" applyNumberFormat="1" applyFont="1" applyFill="1" applyBorder="1" applyAlignment="1">
      <alignment horizontal="right" vertical="top"/>
    </xf>
    <xf numFmtId="167" fontId="10" fillId="0" borderId="21" xfId="0" applyNumberFormat="1" applyFont="1" applyFill="1" applyBorder="1" applyAlignment="1">
      <alignment horizontal="right" vertical="top"/>
    </xf>
    <xf numFmtId="167" fontId="62" fillId="0" borderId="43" xfId="0" applyNumberFormat="1" applyFont="1" applyFill="1" applyBorder="1" applyAlignment="1">
      <alignment vertical="top"/>
    </xf>
    <xf numFmtId="167" fontId="62" fillId="0" borderId="21" xfId="0" applyNumberFormat="1" applyFont="1" applyFill="1" applyBorder="1" applyAlignment="1">
      <alignment vertical="top"/>
    </xf>
    <xf numFmtId="167" fontId="10" fillId="0" borderId="43" xfId="0" applyNumberFormat="1" applyFont="1" applyFill="1" applyBorder="1" applyAlignment="1">
      <alignment vertical="top"/>
    </xf>
    <xf numFmtId="167" fontId="10" fillId="0" borderId="21" xfId="0" applyNumberFormat="1" applyFont="1" applyFill="1" applyBorder="1" applyAlignment="1">
      <alignment vertical="top"/>
    </xf>
    <xf numFmtId="0" fontId="62" fillId="0" borderId="44" xfId="0" applyFont="1" applyBorder="1" applyAlignment="1">
      <alignment horizontal="left" vertical="top" wrapText="1"/>
    </xf>
    <xf numFmtId="0" fontId="62" fillId="0" borderId="37" xfId="0" applyFont="1" applyBorder="1" applyAlignment="1">
      <alignment horizontal="left" vertical="top" wrapText="1"/>
    </xf>
  </cellXfs>
  <cellStyles count="519">
    <cellStyle name="Normal" xfId="0"/>
    <cellStyle name="%" xfId="15"/>
    <cellStyle name="," xfId="16"/>
    <cellStyle name=".00" xfId="17"/>
    <cellStyle name=".00 border" xfId="18"/>
    <cellStyle name=".00 with border" xfId="19"/>
    <cellStyle name="20% - Accent1" xfId="20"/>
    <cellStyle name="20% - Accent1 2" xfId="21"/>
    <cellStyle name="20% - Accent1 2 2" xfId="22"/>
    <cellStyle name="20% - Accent1 3" xfId="23"/>
    <cellStyle name="20% - Accent1 3 2" xfId="24"/>
    <cellStyle name="20% - Accent1 4" xfId="25"/>
    <cellStyle name="20% - Accent1 4 2" xfId="26"/>
    <cellStyle name="20% - Accent2" xfId="27"/>
    <cellStyle name="20% - Accent2 2" xfId="28"/>
    <cellStyle name="20% - Accent2 2 2" xfId="29"/>
    <cellStyle name="20% - Accent2 3" xfId="30"/>
    <cellStyle name="20% - Accent2 3 2" xfId="31"/>
    <cellStyle name="20% - Accent2 4" xfId="32"/>
    <cellStyle name="20% - Accent2 4 2" xfId="33"/>
    <cellStyle name="20% - Accent3" xfId="34"/>
    <cellStyle name="20% - Accent3 2" xfId="35"/>
    <cellStyle name="20% - Accent3 2 2" xfId="36"/>
    <cellStyle name="20% - Accent3 3" xfId="37"/>
    <cellStyle name="20% - Accent3 3 2" xfId="38"/>
    <cellStyle name="20% - Accent3 4" xfId="39"/>
    <cellStyle name="20% - Accent3 4 2" xfId="40"/>
    <cellStyle name="20% - Accent4" xfId="41"/>
    <cellStyle name="20% - Accent4 2" xfId="42"/>
    <cellStyle name="20% - Accent4 2 2" xfId="43"/>
    <cellStyle name="20% - Accent4 3" xfId="44"/>
    <cellStyle name="20% - Accent4 3 2" xfId="45"/>
    <cellStyle name="20% - Accent4 4" xfId="46"/>
    <cellStyle name="20% - Accent4 4 2" xfId="47"/>
    <cellStyle name="20% - Accent5" xfId="48"/>
    <cellStyle name="20% - Accent5 2" xfId="49"/>
    <cellStyle name="20% - Accent5 2 2" xfId="50"/>
    <cellStyle name="20% - Accent5 3" xfId="51"/>
    <cellStyle name="20% - Accent5 3 2" xfId="52"/>
    <cellStyle name="20% - Accent5 4" xfId="53"/>
    <cellStyle name="20% - Accent5 4 2" xfId="54"/>
    <cellStyle name="20% - Accent6" xfId="55"/>
    <cellStyle name="20% - Accent6 2" xfId="56"/>
    <cellStyle name="20% - Accent6 2 2" xfId="57"/>
    <cellStyle name="20% - Accent6 3" xfId="58"/>
    <cellStyle name="20% - Accent6 3 2" xfId="59"/>
    <cellStyle name="20% - Accent6 4" xfId="60"/>
    <cellStyle name="20% - Accent6 4 2" xfId="61"/>
    <cellStyle name="40% - Accent1" xfId="62"/>
    <cellStyle name="40% - Accent1 2" xfId="63"/>
    <cellStyle name="40% - Accent1 2 2" xfId="64"/>
    <cellStyle name="40% - Accent1 3" xfId="65"/>
    <cellStyle name="40% - Accent1 3 2" xfId="66"/>
    <cellStyle name="40% - Accent1 4" xfId="67"/>
    <cellStyle name="40% - Accent1 4 2" xfId="68"/>
    <cellStyle name="40% - Accent2" xfId="69"/>
    <cellStyle name="40% - Accent2 2" xfId="70"/>
    <cellStyle name="40% - Accent2 2 2" xfId="71"/>
    <cellStyle name="40% - Accent2 3" xfId="72"/>
    <cellStyle name="40% - Accent2 3 2" xfId="73"/>
    <cellStyle name="40% - Accent2 4" xfId="74"/>
    <cellStyle name="40% - Accent2 4 2" xfId="75"/>
    <cellStyle name="40% - Accent3" xfId="76"/>
    <cellStyle name="40% - Accent3 2" xfId="77"/>
    <cellStyle name="40% - Accent3 2 2" xfId="78"/>
    <cellStyle name="40% - Accent3 3" xfId="79"/>
    <cellStyle name="40% - Accent3 3 2" xfId="80"/>
    <cellStyle name="40% - Accent3 4" xfId="81"/>
    <cellStyle name="40% - Accent3 4 2" xfId="82"/>
    <cellStyle name="40% - Accent4" xfId="83"/>
    <cellStyle name="40% - Accent4 2" xfId="84"/>
    <cellStyle name="40% - Accent4 2 2" xfId="85"/>
    <cellStyle name="40% - Accent4 3" xfId="86"/>
    <cellStyle name="40% - Accent4 3 2" xfId="87"/>
    <cellStyle name="40% - Accent4 4" xfId="88"/>
    <cellStyle name="40% - Accent4 4 2" xfId="89"/>
    <cellStyle name="40% - Accent5" xfId="90"/>
    <cellStyle name="40% - Accent5 2" xfId="91"/>
    <cellStyle name="40% - Accent5 2 2" xfId="92"/>
    <cellStyle name="40% - Accent5 3" xfId="93"/>
    <cellStyle name="40% - Accent5 3 2" xfId="94"/>
    <cellStyle name="40% - Accent5 4" xfId="95"/>
    <cellStyle name="40% - Accent5 4 2" xfId="96"/>
    <cellStyle name="40% - Accent6" xfId="97"/>
    <cellStyle name="40% - Accent6 2" xfId="98"/>
    <cellStyle name="40% - Accent6 2 2" xfId="99"/>
    <cellStyle name="40% - Accent6 3" xfId="100"/>
    <cellStyle name="40% - Accent6 3 2" xfId="101"/>
    <cellStyle name="40% - Accent6 4" xfId="102"/>
    <cellStyle name="40% - Accent6 4 2" xfId="103"/>
    <cellStyle name="60% - Accent1" xfId="104"/>
    <cellStyle name="60% - Accent2" xfId="105"/>
    <cellStyle name="60% - Accent3" xfId="106"/>
    <cellStyle name="60% - Accent4" xfId="107"/>
    <cellStyle name="60% - Accent5" xfId="108"/>
    <cellStyle name="60% - Accent6" xfId="109"/>
    <cellStyle name="Accent1" xfId="110"/>
    <cellStyle name="Accent2" xfId="111"/>
    <cellStyle name="Accent3" xfId="112"/>
    <cellStyle name="Accent4" xfId="113"/>
    <cellStyle name="Accent5" xfId="114"/>
    <cellStyle name="Accent6" xfId="115"/>
    <cellStyle name="Bad" xfId="116"/>
    <cellStyle name="Calculation" xfId="117"/>
    <cellStyle name="Check Cell" xfId="118"/>
    <cellStyle name="Comma" xfId="119"/>
    <cellStyle name="Comma [0]" xfId="120"/>
    <cellStyle name="Comma 10" xfId="121"/>
    <cellStyle name="Comma 11" xfId="122"/>
    <cellStyle name="Comma 12" xfId="123"/>
    <cellStyle name="Comma 2" xfId="124"/>
    <cellStyle name="Comma 2 2" xfId="125"/>
    <cellStyle name="Comma 2 3" xfId="126"/>
    <cellStyle name="Comma 2 4" xfId="127"/>
    <cellStyle name="Comma 3" xfId="128"/>
    <cellStyle name="Comma 4" xfId="129"/>
    <cellStyle name="Comma 4 2" xfId="130"/>
    <cellStyle name="Comma 4 2 2" xfId="131"/>
    <cellStyle name="Comma 4 2 2 2" xfId="132"/>
    <cellStyle name="Comma 4 2 3" xfId="133"/>
    <cellStyle name="Comma 4 3" xfId="134"/>
    <cellStyle name="Comma 4 3 2" xfId="135"/>
    <cellStyle name="Comma 4 4" xfId="136"/>
    <cellStyle name="Comma 5" xfId="137"/>
    <cellStyle name="Comma 6" xfId="138"/>
    <cellStyle name="Comma 7" xfId="139"/>
    <cellStyle name="Comma 7 2" xfId="140"/>
    <cellStyle name="Comma 7 3" xfId="141"/>
    <cellStyle name="Comma 8" xfId="142"/>
    <cellStyle name="Comma 8 2" xfId="143"/>
    <cellStyle name="Comma 9" xfId="144"/>
    <cellStyle name="Comma0" xfId="145"/>
    <cellStyle name="Comma0 2" xfId="146"/>
    <cellStyle name="Comma0 3" xfId="147"/>
    <cellStyle name="Comma0 4" xfId="148"/>
    <cellStyle name="Currency" xfId="149"/>
    <cellStyle name="Currency [0]" xfId="150"/>
    <cellStyle name="Currency 10" xfId="151"/>
    <cellStyle name="Currency 10 2" xfId="152"/>
    <cellStyle name="Currency 11" xfId="153"/>
    <cellStyle name="Currency 12" xfId="154"/>
    <cellStyle name="Currency 12 2" xfId="155"/>
    <cellStyle name="Currency 13" xfId="156"/>
    <cellStyle name="Currency 13 2" xfId="157"/>
    <cellStyle name="Currency 14" xfId="158"/>
    <cellStyle name="Currency 15" xfId="159"/>
    <cellStyle name="Currency 16" xfId="160"/>
    <cellStyle name="Currency 17" xfId="161"/>
    <cellStyle name="Currency 18" xfId="162"/>
    <cellStyle name="Currency 19" xfId="163"/>
    <cellStyle name="Currency 19 2" xfId="164"/>
    <cellStyle name="Currency 2" xfId="165"/>
    <cellStyle name="Currency 2 2" xfId="166"/>
    <cellStyle name="Currency 2 2 2" xfId="167"/>
    <cellStyle name="Currency 2 2 2 2" xfId="168"/>
    <cellStyle name="Currency 2 3" xfId="169"/>
    <cellStyle name="Currency 2 3 2" xfId="170"/>
    <cellStyle name="Currency 20" xfId="171"/>
    <cellStyle name="Currency 3" xfId="172"/>
    <cellStyle name="Currency 3 2" xfId="173"/>
    <cellStyle name="Currency 3 2 2" xfId="174"/>
    <cellStyle name="Currency 3 3" xfId="175"/>
    <cellStyle name="Currency 4" xfId="176"/>
    <cellStyle name="Currency 5" xfId="177"/>
    <cellStyle name="Currency 5 2" xfId="178"/>
    <cellStyle name="Currency 5 2 2" xfId="179"/>
    <cellStyle name="Currency 5 3" xfId="180"/>
    <cellStyle name="Currency 6" xfId="181"/>
    <cellStyle name="Currency 6 2" xfId="182"/>
    <cellStyle name="Currency 6 2 2" xfId="183"/>
    <cellStyle name="Currency 6 3" xfId="184"/>
    <cellStyle name="Currency 7" xfId="185"/>
    <cellStyle name="Currency 7 2" xfId="186"/>
    <cellStyle name="Currency 7 2 2" xfId="187"/>
    <cellStyle name="Currency 7 3" xfId="188"/>
    <cellStyle name="Currency 8" xfId="189"/>
    <cellStyle name="Currency 9" xfId="190"/>
    <cellStyle name="Currency 9 2" xfId="191"/>
    <cellStyle name="Currency0" xfId="192"/>
    <cellStyle name="Currency0 2" xfId="193"/>
    <cellStyle name="Currency0 3" xfId="194"/>
    <cellStyle name="Currency0 4" xfId="195"/>
    <cellStyle name="Date" xfId="196"/>
    <cellStyle name="Date 2" xfId="197"/>
    <cellStyle name="Date 3" xfId="198"/>
    <cellStyle name="Date 4" xfId="199"/>
    <cellStyle name="Double Underline" xfId="200"/>
    <cellStyle name="Explanatory Text" xfId="201"/>
    <cellStyle name="Fixed" xfId="202"/>
    <cellStyle name="Fixed 2" xfId="203"/>
    <cellStyle name="Fixed 3" xfId="204"/>
    <cellStyle name="Fixed 4" xfId="205"/>
    <cellStyle name="Good" xfId="206"/>
    <cellStyle name="Heading 1" xfId="207"/>
    <cellStyle name="Heading 1 2" xfId="208"/>
    <cellStyle name="Heading 1 3" xfId="209"/>
    <cellStyle name="Heading 1 4" xfId="210"/>
    <cellStyle name="Heading 1 5" xfId="211"/>
    <cellStyle name="Heading 2" xfId="212"/>
    <cellStyle name="Heading 2 2" xfId="213"/>
    <cellStyle name="Heading 2 3" xfId="214"/>
    <cellStyle name="Heading 2 4" xfId="215"/>
    <cellStyle name="Heading 2 5" xfId="216"/>
    <cellStyle name="Heading 3" xfId="217"/>
    <cellStyle name="Heading 4" xfId="218"/>
    <cellStyle name="Hyperlink 2" xfId="219"/>
    <cellStyle name="Hyperlink 2 2" xfId="220"/>
    <cellStyle name="Hyperlink 3" xfId="221"/>
    <cellStyle name="Hyperlink 4" xfId="222"/>
    <cellStyle name="Hyperlink 5" xfId="223"/>
    <cellStyle name="Hyperlink 6" xfId="224"/>
    <cellStyle name="Hyperlink 7" xfId="225"/>
    <cellStyle name="Hyperlink 8" xfId="226"/>
    <cellStyle name="Hyperlink 9" xfId="227"/>
    <cellStyle name="Input" xfId="228"/>
    <cellStyle name="Input %" xfId="229"/>
    <cellStyle name="Input ," xfId="230"/>
    <cellStyle name="Input 2" xfId="231"/>
    <cellStyle name="input 2 dec" xfId="232"/>
    <cellStyle name="link" xfId="233"/>
    <cellStyle name="link %" xfId="234"/>
    <cellStyle name="link ," xfId="235"/>
    <cellStyle name="link gen" xfId="236"/>
    <cellStyle name="Linked Cell" xfId="237"/>
    <cellStyle name="Map Labels" xfId="238"/>
    <cellStyle name="Map Legend" xfId="239"/>
    <cellStyle name="Neutral" xfId="240"/>
    <cellStyle name="Normal 10" xfId="241"/>
    <cellStyle name="Normal 10 2" xfId="242"/>
    <cellStyle name="Normal 10 2 2" xfId="243"/>
    <cellStyle name="Normal 10 3" xfId="244"/>
    <cellStyle name="Normal 10 4" xfId="245"/>
    <cellStyle name="Normal 11" xfId="246"/>
    <cellStyle name="Normal 11 2" xfId="247"/>
    <cellStyle name="Normal 11 2 2" xfId="248"/>
    <cellStyle name="Normal 11 3" xfId="249"/>
    <cellStyle name="Normal 11 4" xfId="250"/>
    <cellStyle name="Normal 12" xfId="251"/>
    <cellStyle name="Normal 12 2" xfId="252"/>
    <cellStyle name="Normal 12 2 2" xfId="253"/>
    <cellStyle name="Normal 12 3" xfId="254"/>
    <cellStyle name="Normal 13" xfId="255"/>
    <cellStyle name="Normal 14" xfId="256"/>
    <cellStyle name="Normal 14 2" xfId="257"/>
    <cellStyle name="Normal 15" xfId="258"/>
    <cellStyle name="Normal 15 2" xfId="259"/>
    <cellStyle name="Normal 16" xfId="260"/>
    <cellStyle name="Normal 16 2" xfId="261"/>
    <cellStyle name="Normal 17" xfId="262"/>
    <cellStyle name="Normal 18" xfId="263"/>
    <cellStyle name="Normal 18 2" xfId="264"/>
    <cellStyle name="Normal 18 2 2" xfId="265"/>
    <cellStyle name="Normal 18 3" xfId="266"/>
    <cellStyle name="Normal 18 4" xfId="267"/>
    <cellStyle name="Normal 19" xfId="268"/>
    <cellStyle name="Normal 2" xfId="269"/>
    <cellStyle name="Normal 2 2" xfId="270"/>
    <cellStyle name="Normal 2 2 2" xfId="271"/>
    <cellStyle name="Normal 2 2 2 2" xfId="272"/>
    <cellStyle name="Normal 2 2 3" xfId="273"/>
    <cellStyle name="Normal 2 3" xfId="274"/>
    <cellStyle name="Normal 2 3 2" xfId="275"/>
    <cellStyle name="Normal 2 4" xfId="276"/>
    <cellStyle name="Normal 2 4 2" xfId="277"/>
    <cellStyle name="Normal 2 5" xfId="278"/>
    <cellStyle name="Normal 2 6" xfId="279"/>
    <cellStyle name="Normal 2 7" xfId="280"/>
    <cellStyle name="Normal 2 7 2" xfId="281"/>
    <cellStyle name="Normal 2 8" xfId="282"/>
    <cellStyle name="Normal 2_July Recast (NonFed)" xfId="283"/>
    <cellStyle name="Normal 20" xfId="284"/>
    <cellStyle name="Normal 21" xfId="285"/>
    <cellStyle name="Normal 22" xfId="286"/>
    <cellStyle name="Normal 23" xfId="287"/>
    <cellStyle name="Normal 24" xfId="288"/>
    <cellStyle name="Normal 24 2" xfId="289"/>
    <cellStyle name="Normal 25" xfId="290"/>
    <cellStyle name="Normal 26" xfId="291"/>
    <cellStyle name="Normal 27" xfId="292"/>
    <cellStyle name="Normal 3" xfId="293"/>
    <cellStyle name="Normal 3 2" xfId="294"/>
    <cellStyle name="Normal 3 3" xfId="295"/>
    <cellStyle name="Normal 3 3 2" xfId="296"/>
    <cellStyle name="Normal 3 3 2 2" xfId="297"/>
    <cellStyle name="Normal 3 3 2 2 2" xfId="298"/>
    <cellStyle name="Normal 3 3 2 3" xfId="299"/>
    <cellStyle name="Normal 3 3 3" xfId="300"/>
    <cellStyle name="Normal 3 3 3 2" xfId="301"/>
    <cellStyle name="Normal 3 3 4" xfId="302"/>
    <cellStyle name="Normal 3 4" xfId="303"/>
    <cellStyle name="Normal 3 4 2" xfId="304"/>
    <cellStyle name="Normal 3 4 2 2" xfId="305"/>
    <cellStyle name="Normal 3 4 3" xfId="306"/>
    <cellStyle name="Normal 3 5" xfId="307"/>
    <cellStyle name="Normal 3 5 2" xfId="308"/>
    <cellStyle name="Normal 3 6" xfId="309"/>
    <cellStyle name="Normal 4" xfId="310"/>
    <cellStyle name="Normal 4 2" xfId="311"/>
    <cellStyle name="Normal 4 2 2" xfId="312"/>
    <cellStyle name="Normal 4 2 2 2" xfId="313"/>
    <cellStyle name="Normal 4 2 2 2 2" xfId="314"/>
    <cellStyle name="Normal 4 2 2 3" xfId="315"/>
    <cellStyle name="Normal 4 2 3" xfId="316"/>
    <cellStyle name="Normal 4 2 3 2" xfId="317"/>
    <cellStyle name="Normal 4 2 4" xfId="318"/>
    <cellStyle name="Normal 4 3" xfId="319"/>
    <cellStyle name="Normal 4 3 2" xfId="320"/>
    <cellStyle name="Normal 4 3 2 2" xfId="321"/>
    <cellStyle name="Normal 4 3 2 2 2" xfId="322"/>
    <cellStyle name="Normal 4 3 2 3" xfId="323"/>
    <cellStyle name="Normal 4 3 3" xfId="324"/>
    <cellStyle name="Normal 4 3 3 2" xfId="325"/>
    <cellStyle name="Normal 4 3 4" xfId="326"/>
    <cellStyle name="Normal 4 4" xfId="327"/>
    <cellStyle name="Normal 4 4 2" xfId="328"/>
    <cellStyle name="Normal 4 4 2 2" xfId="329"/>
    <cellStyle name="Normal 4 4 2 2 2" xfId="330"/>
    <cellStyle name="Normal 4 4 2 3" xfId="331"/>
    <cellStyle name="Normal 4 5" xfId="332"/>
    <cellStyle name="Normal 4 5 2" xfId="333"/>
    <cellStyle name="Normal 4 5 2 2" xfId="334"/>
    <cellStyle name="Normal 4 5 2 2 2" xfId="335"/>
    <cellStyle name="Normal 4 5 2 3" xfId="336"/>
    <cellStyle name="Normal 4 5 3" xfId="337"/>
    <cellStyle name="Normal 4 5 3 2" xfId="338"/>
    <cellStyle name="Normal 4 5 4" xfId="339"/>
    <cellStyle name="Normal 4 6" xfId="340"/>
    <cellStyle name="Normal 4 6 2" xfId="341"/>
    <cellStyle name="Normal 4 6 2 2" xfId="342"/>
    <cellStyle name="Normal 4 6 3" xfId="343"/>
    <cellStyle name="Normal 4 7" xfId="344"/>
    <cellStyle name="Normal 4 7 2" xfId="345"/>
    <cellStyle name="Normal 4 8" xfId="346"/>
    <cellStyle name="Normal 5" xfId="347"/>
    <cellStyle name="Normal 5 2" xfId="348"/>
    <cellStyle name="Normal 5 2 2" xfId="349"/>
    <cellStyle name="Normal 5 2 2 2" xfId="350"/>
    <cellStyle name="Normal 5 2 2 2 2" xfId="351"/>
    <cellStyle name="Normal 5 2 2 2 2 2" xfId="352"/>
    <cellStyle name="Normal 5 2 2 2 3" xfId="353"/>
    <cellStyle name="Normal 5 2 2 3" xfId="354"/>
    <cellStyle name="Normal 5 2 2 3 2" xfId="355"/>
    <cellStyle name="Normal 5 2 2 4" xfId="356"/>
    <cellStyle name="Normal 5 2 3" xfId="357"/>
    <cellStyle name="Normal 5 2 3 2" xfId="358"/>
    <cellStyle name="Normal 5 2 3 2 2" xfId="359"/>
    <cellStyle name="Normal 5 2 3 3" xfId="360"/>
    <cellStyle name="Normal 5 3" xfId="361"/>
    <cellStyle name="Normal 5 3 2" xfId="362"/>
    <cellStyle name="Normal 5 3 2 2" xfId="363"/>
    <cellStyle name="Normal 5 3 2 2 2" xfId="364"/>
    <cellStyle name="Normal 5 3 2 3" xfId="365"/>
    <cellStyle name="Normal 5 3 3" xfId="366"/>
    <cellStyle name="Normal 5 3 3 2" xfId="367"/>
    <cellStyle name="Normal 5 3 4" xfId="368"/>
    <cellStyle name="Normal 5 4" xfId="369"/>
    <cellStyle name="Normal 5 4 2" xfId="370"/>
    <cellStyle name="Normal 5 4 2 2" xfId="371"/>
    <cellStyle name="Normal 5 4 2 2 2" xfId="372"/>
    <cellStyle name="Normal 5 4 2 3" xfId="373"/>
    <cellStyle name="Normal 5 4 3" xfId="374"/>
    <cellStyle name="Normal 5 4 3 2" xfId="375"/>
    <cellStyle name="Normal 5 4 4" xfId="376"/>
    <cellStyle name="Normal 5 5" xfId="377"/>
    <cellStyle name="Normal 5 5 2" xfId="378"/>
    <cellStyle name="Normal 5 5 2 2" xfId="379"/>
    <cellStyle name="Normal 5 5 2 2 2" xfId="380"/>
    <cellStyle name="Normal 5 5 2 3" xfId="381"/>
    <cellStyle name="Normal 5 5 3" xfId="382"/>
    <cellStyle name="Normal 5 5 3 2" xfId="383"/>
    <cellStyle name="Normal 5 5 4" xfId="384"/>
    <cellStyle name="Normal 5 6" xfId="385"/>
    <cellStyle name="Normal 5 6 2" xfId="386"/>
    <cellStyle name="Normal 5 6 2 2" xfId="387"/>
    <cellStyle name="Normal 5 6 3" xfId="388"/>
    <cellStyle name="Normal 6" xfId="389"/>
    <cellStyle name="Normal 6 2" xfId="390"/>
    <cellStyle name="Normal 6 2 2" xfId="391"/>
    <cellStyle name="Normal 6 2 2 2" xfId="392"/>
    <cellStyle name="Normal 6 2 3" xfId="393"/>
    <cellStyle name="Normal 6 3" xfId="394"/>
    <cellStyle name="Normal 6 3 2" xfId="395"/>
    <cellStyle name="Normal 6 4" xfId="396"/>
    <cellStyle name="Normal 6 5" xfId="397"/>
    <cellStyle name="Normal 7" xfId="398"/>
    <cellStyle name="Normal 7 2" xfId="399"/>
    <cellStyle name="Normal 7 2 2" xfId="400"/>
    <cellStyle name="Normal 7 2 2 2" xfId="401"/>
    <cellStyle name="Normal 7 2 3" xfId="402"/>
    <cellStyle name="Normal 7 3" xfId="403"/>
    <cellStyle name="Normal 7 3 2" xfId="404"/>
    <cellStyle name="Normal 7 4" xfId="405"/>
    <cellStyle name="Normal 8" xfId="406"/>
    <cellStyle name="Normal 8 2" xfId="407"/>
    <cellStyle name="Normal 8 2 2" xfId="408"/>
    <cellStyle name="Normal 8 2 2 2" xfId="409"/>
    <cellStyle name="Normal 8 2 3" xfId="410"/>
    <cellStyle name="Normal 8 3" xfId="411"/>
    <cellStyle name="Normal 8 3 2" xfId="412"/>
    <cellStyle name="Normal 8 4" xfId="413"/>
    <cellStyle name="Normal 9" xfId="414"/>
    <cellStyle name="Normal 9 2" xfId="415"/>
    <cellStyle name="Normal 9 2 2" xfId="416"/>
    <cellStyle name="Normal 9 2 2 2" xfId="417"/>
    <cellStyle name="Normal 9 2 3" xfId="418"/>
    <cellStyle name="Normal 9 3" xfId="419"/>
    <cellStyle name="Normal 9 3 2" xfId="420"/>
    <cellStyle name="Normal 9 4" xfId="421"/>
    <cellStyle name="Normal Border" xfId="422"/>
    <cellStyle name="Note" xfId="423"/>
    <cellStyle name="Note 2" xfId="424"/>
    <cellStyle name="Note 2 2" xfId="425"/>
    <cellStyle name="Note 3" xfId="426"/>
    <cellStyle name="Note 3 2" xfId="427"/>
    <cellStyle name="Note 4" xfId="428"/>
    <cellStyle name="Note 4 2" xfId="429"/>
    <cellStyle name="Note 5" xfId="430"/>
    <cellStyle name="Note 5 2" xfId="431"/>
    <cellStyle name="Output" xfId="432"/>
    <cellStyle name="Percent" xfId="433"/>
    <cellStyle name="Percent 10" xfId="434"/>
    <cellStyle name="Percent 11" xfId="435"/>
    <cellStyle name="Percent 11 2" xfId="436"/>
    <cellStyle name="Percent 12" xfId="437"/>
    <cellStyle name="Percent 2" xfId="438"/>
    <cellStyle name="Percent 2 2" xfId="439"/>
    <cellStyle name="Percent 2 3" xfId="440"/>
    <cellStyle name="Percent 2 4" xfId="441"/>
    <cellStyle name="Percent 3" xfId="442"/>
    <cellStyle name="Percent 3 2" xfId="443"/>
    <cellStyle name="Percent 3 2 2" xfId="444"/>
    <cellStyle name="Percent 3 2 2 2" xfId="445"/>
    <cellStyle name="Percent 3 2 2 2 2" xfId="446"/>
    <cellStyle name="Percent 3 2 2 3" xfId="447"/>
    <cellStyle name="Percent 3 2 3" xfId="448"/>
    <cellStyle name="Percent 3 2 3 2" xfId="449"/>
    <cellStyle name="Percent 3 2 4" xfId="450"/>
    <cellStyle name="Percent 3 3" xfId="451"/>
    <cellStyle name="Percent 3 3 2" xfId="452"/>
    <cellStyle name="Percent 3 3 2 2" xfId="453"/>
    <cellStyle name="Percent 3 3 3" xfId="454"/>
    <cellStyle name="Percent 3 4" xfId="455"/>
    <cellStyle name="Percent 3 4 2" xfId="456"/>
    <cellStyle name="Percent 3 5" xfId="457"/>
    <cellStyle name="Percent 4" xfId="458"/>
    <cellStyle name="Percent 4 2" xfId="459"/>
    <cellStyle name="Percent 4 2 2" xfId="460"/>
    <cellStyle name="Percent 4 2 2 2" xfId="461"/>
    <cellStyle name="Percent 4 2 2 2 2" xfId="462"/>
    <cellStyle name="Percent 4 2 2 3" xfId="463"/>
    <cellStyle name="Percent 4 2 3" xfId="464"/>
    <cellStyle name="Percent 4 2 3 2" xfId="465"/>
    <cellStyle name="Percent 4 2 4" xfId="466"/>
    <cellStyle name="Percent 4 3" xfId="467"/>
    <cellStyle name="Percent 4 3 2" xfId="468"/>
    <cellStyle name="Percent 4 3 2 2" xfId="469"/>
    <cellStyle name="Percent 4 3 3" xfId="470"/>
    <cellStyle name="Percent 4 4" xfId="471"/>
    <cellStyle name="Percent 4 4 2" xfId="472"/>
    <cellStyle name="Percent 4 5" xfId="473"/>
    <cellStyle name="Percent 5" xfId="474"/>
    <cellStyle name="Percent 5 2" xfId="475"/>
    <cellStyle name="Percent 5 2 2" xfId="476"/>
    <cellStyle name="Percent 5 2 2 2" xfId="477"/>
    <cellStyle name="Percent 5 2 2 2 2" xfId="478"/>
    <cellStyle name="Percent 5 2 2 3" xfId="479"/>
    <cellStyle name="Percent 5 2 3" xfId="480"/>
    <cellStyle name="Percent 5 2 3 2" xfId="481"/>
    <cellStyle name="Percent 5 2 4" xfId="482"/>
    <cellStyle name="Percent 5 3" xfId="483"/>
    <cellStyle name="Percent 5 3 2" xfId="484"/>
    <cellStyle name="Percent 5 3 2 2" xfId="485"/>
    <cellStyle name="Percent 5 3 2 2 2" xfId="486"/>
    <cellStyle name="Percent 5 3 2 3" xfId="487"/>
    <cellStyle name="Percent 5 3 3" xfId="488"/>
    <cellStyle name="Percent 5 3 3 2" xfId="489"/>
    <cellStyle name="Percent 5 3 4" xfId="490"/>
    <cellStyle name="Percent 5 4" xfId="491"/>
    <cellStyle name="Percent 5 4 2" xfId="492"/>
    <cellStyle name="Percent 5 4 2 2" xfId="493"/>
    <cellStyle name="Percent 5 4 3" xfId="494"/>
    <cellStyle name="Percent 5 5" xfId="495"/>
    <cellStyle name="Percent 5 5 2" xfId="496"/>
    <cellStyle name="Percent 5 6" xfId="497"/>
    <cellStyle name="Percent 6" xfId="498"/>
    <cellStyle name="Percent 6 2" xfId="499"/>
    <cellStyle name="Percent 6 2 2" xfId="500"/>
    <cellStyle name="Percent 6 2 2 2" xfId="501"/>
    <cellStyle name="Percent 6 2 3" xfId="502"/>
    <cellStyle name="Percent 6 3" xfId="503"/>
    <cellStyle name="Percent 6 3 2" xfId="504"/>
    <cellStyle name="Percent 6 4" xfId="505"/>
    <cellStyle name="Percent 7" xfId="506"/>
    <cellStyle name="Percent 7 2" xfId="507"/>
    <cellStyle name="Percent 7 2 2" xfId="508"/>
    <cellStyle name="Percent 7 3" xfId="509"/>
    <cellStyle name="Percent 8" xfId="510"/>
    <cellStyle name="Percent 9" xfId="511"/>
    <cellStyle name="Percent 9 2" xfId="512"/>
    <cellStyle name="StyleName1" xfId="513"/>
    <cellStyle name="StyleName2" xfId="514"/>
    <cellStyle name="StyleName3" xfId="515"/>
    <cellStyle name="StyleName4" xfId="516"/>
    <cellStyle name="StyleName5" xfId="517"/>
    <cellStyle name="StyleName6" xfId="518"/>
    <cellStyle name="StyleName7" xfId="519"/>
    <cellStyle name="StyleName8" xfId="520"/>
    <cellStyle name="Subtotal ," xfId="521"/>
    <cellStyle name="Subtotal .00" xfId="522"/>
    <cellStyle name="Title" xfId="523"/>
    <cellStyle name="Total" xfId="524"/>
    <cellStyle name="Total ," xfId="525"/>
    <cellStyle name="Total 2" xfId="526"/>
    <cellStyle name="Total 2 2" xfId="527"/>
    <cellStyle name="Total 3" xfId="528"/>
    <cellStyle name="Total 4" xfId="529"/>
    <cellStyle name="Total 5" xfId="530"/>
    <cellStyle name="Underline" xfId="531"/>
    <cellStyle name="Warning Text" xfId="5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inancial%20Analysis\Medicaid%20Redesign\MRT%20Project%20Management\Global%20Spending%20Cap\2012-13%20Projections\COS%20detail\2012-13%20Inventory%20of%20Rate%20Packages%20to%20eMedN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hare\Foster%20Care\AGENCY\COSES\DATA\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EMP\notes06E812\Budget%20Actions%20(w_restorations)%20-%20from%20Meg%20Ryan%20for%20breakout%20by%20category%204-8-11%20-%20with%20DFPP%20adds%20-%20revis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mars7273\wrk1q99\RF2_99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Financial%20Analysis\Medicaid%20Redesign\MRT%20Project%20Management\Global%20Spending%20Cap\Budget%20Actions%20(w_restorations)%204-12-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TEMP\notes782185\Financial%20Analysis\Medicaid%20Redesign\MRT%20Project%20Management\Global%20Spending%20Cap\2012-13%20Projections\COS%20detail\SFY12-13%20Global%20Cap%20Cash%20Lag%20Model_8.9.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3 Rate Packages"/>
      <sheetName val="COS"/>
    </sheetNames>
    <sheetDataSet>
      <sheetData sheetId="1">
        <row r="1">
          <cell r="A1" t="str">
            <v>Assisted Living</v>
          </cell>
        </row>
        <row r="2">
          <cell r="A2" t="str">
            <v>Case Management / Health Homes</v>
          </cell>
        </row>
        <row r="3">
          <cell r="A3" t="str">
            <v>Clinic</v>
          </cell>
        </row>
        <row r="4">
          <cell r="A4" t="str">
            <v>Dental</v>
          </cell>
        </row>
        <row r="5">
          <cell r="A5" t="str">
            <v>Early Intervention</v>
          </cell>
        </row>
        <row r="6">
          <cell r="A6" t="str">
            <v>Eye/DME</v>
          </cell>
        </row>
        <row r="7">
          <cell r="A7" t="str">
            <v>Family Health Plus</v>
          </cell>
        </row>
        <row r="8">
          <cell r="A8" t="str">
            <v>Home Health</v>
          </cell>
        </row>
        <row r="9">
          <cell r="A9" t="str">
            <v>Home Nursing</v>
          </cell>
        </row>
        <row r="10">
          <cell r="A10" t="str">
            <v>Hospice</v>
          </cell>
        </row>
        <row r="11">
          <cell r="A11" t="str">
            <v>Inpatient</v>
          </cell>
        </row>
        <row r="12">
          <cell r="A12" t="str">
            <v>Lab/X-ray</v>
          </cell>
        </row>
        <row r="13">
          <cell r="A13" t="str">
            <v>Long Term Managed Care</v>
          </cell>
        </row>
        <row r="14">
          <cell r="A14" t="str">
            <v>Managed Care</v>
          </cell>
        </row>
        <row r="15">
          <cell r="A15" t="str">
            <v>Medical Supplies</v>
          </cell>
        </row>
        <row r="16">
          <cell r="A16" t="str">
            <v>Nursing Homes</v>
          </cell>
        </row>
        <row r="17">
          <cell r="A17" t="str">
            <v>Other Practitioners</v>
          </cell>
        </row>
        <row r="18">
          <cell r="A18" t="str">
            <v>Outpatient/Emergency Room</v>
          </cell>
        </row>
        <row r="19">
          <cell r="A19" t="str">
            <v>Personal Care</v>
          </cell>
        </row>
        <row r="20">
          <cell r="A20" t="str">
            <v>Pharmacy</v>
          </cell>
        </row>
        <row r="21">
          <cell r="A21" t="str">
            <v>Physician</v>
          </cell>
        </row>
        <row r="22">
          <cell r="A22" t="str">
            <v>Rehab/Therapy</v>
          </cell>
        </row>
        <row r="23">
          <cell r="A23" t="str">
            <v>Transportation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le name"/>
      <sheetName val="program"/>
      <sheetName val="agency program label"/>
      <sheetName val="table"/>
      <sheetName val="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Actions"/>
      <sheetName val="Drop-down list"/>
      <sheetName val="COS"/>
    </sheetNames>
    <sheetDataSet>
      <sheetData sheetId="1">
        <row r="1">
          <cell r="B1" t="str">
            <v>Major Category of Service</v>
          </cell>
        </row>
        <row r="3">
          <cell r="B3" t="str">
            <v>Inpatient</v>
          </cell>
        </row>
        <row r="4">
          <cell r="B4" t="str">
            <v>Outpatient/Emergency Room</v>
          </cell>
        </row>
        <row r="5">
          <cell r="B5" t="str">
            <v>Clinic</v>
          </cell>
        </row>
        <row r="6">
          <cell r="B6" t="str">
            <v>Nursing Homes</v>
          </cell>
        </row>
        <row r="7">
          <cell r="B7" t="str">
            <v>Other Long Term Care</v>
          </cell>
        </row>
        <row r="8">
          <cell r="B8" t="str">
            <v>Mentally Disabled</v>
          </cell>
        </row>
        <row r="9">
          <cell r="B9" t="str">
            <v>Managed Care</v>
          </cell>
        </row>
        <row r="10">
          <cell r="B10" t="str">
            <v>Family Health Plus</v>
          </cell>
        </row>
        <row r="11">
          <cell r="B11" t="str">
            <v>SMI</v>
          </cell>
        </row>
        <row r="12">
          <cell r="B12" t="str">
            <v>Health Insurance Premiums</v>
          </cell>
        </row>
        <row r="13">
          <cell r="B13" t="str">
            <v>Non-Institutional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ckage Information"/>
      <sheetName val="RF2_A"/>
      <sheetName val="RF2_C"/>
      <sheetName val="RF2_E1"/>
      <sheetName val="RF2_E"/>
      <sheetName val="RF2_F"/>
      <sheetName val="RF2_G"/>
      <sheetName val="RF2_H"/>
      <sheetName val="RF2_K"/>
      <sheetName val="RF2_RF2"/>
    </sheetNames>
    <sheetDataSet>
      <sheetData sheetId="3">
        <row r="20">
          <cell r="C2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te &amp; Local COS"/>
      <sheetName val="COS-Pivot Table"/>
      <sheetName val="State-Local Total"/>
      <sheetName val="State-Local COS"/>
      <sheetName val="Budget Actions"/>
      <sheetName val="Drop-down list"/>
      <sheetName val="COS"/>
      <sheetName val="Sheet4"/>
      <sheetName val="Managed Care"/>
      <sheetName val="Local Share"/>
      <sheetName val="State Share"/>
      <sheetName val="Crosswalk"/>
      <sheetName val="State"/>
      <sheetName val="Local"/>
      <sheetName val="Total"/>
      <sheetName val="draft"/>
    </sheetNames>
    <sheetDataSet>
      <sheetData sheetId="5">
        <row r="1">
          <cell r="D1" t="str">
            <v>SUB COS</v>
          </cell>
        </row>
        <row r="2">
          <cell r="D2" t="str">
            <v>1. Inpatient</v>
          </cell>
        </row>
        <row r="3">
          <cell r="D3" t="str">
            <v>2. Outpatient/Emergency Room</v>
          </cell>
        </row>
        <row r="4">
          <cell r="D4" t="str">
            <v>3. Clinic</v>
          </cell>
        </row>
        <row r="5">
          <cell r="D5" t="str">
            <v>4. Nursing Homes</v>
          </cell>
        </row>
        <row r="6">
          <cell r="D6" t="str">
            <v>5. Personal Care</v>
          </cell>
        </row>
        <row r="7">
          <cell r="D7" t="str">
            <v>6. Home Health</v>
          </cell>
        </row>
        <row r="8">
          <cell r="D8" t="str">
            <v>7. Home Nursing</v>
          </cell>
        </row>
        <row r="9">
          <cell r="D9" t="str">
            <v>8. Assisted Living</v>
          </cell>
        </row>
        <row r="10">
          <cell r="D10" t="str">
            <v>9. Mentally Disabled</v>
          </cell>
        </row>
        <row r="11">
          <cell r="D11" t="str">
            <v>10. 1115 Waiver </v>
          </cell>
        </row>
        <row r="12">
          <cell r="D12" t="str">
            <v>11. Long Term Managed Care</v>
          </cell>
        </row>
        <row r="13">
          <cell r="D13" t="str">
            <v>12. Family Health Plus</v>
          </cell>
        </row>
        <row r="14">
          <cell r="D14" t="str">
            <v>13. SMI</v>
          </cell>
        </row>
        <row r="15">
          <cell r="D15" t="str">
            <v>14. Health Insurance Premiums</v>
          </cell>
        </row>
        <row r="16">
          <cell r="D16" t="str">
            <v>15. Pharmacy</v>
          </cell>
        </row>
        <row r="17">
          <cell r="D17" t="str">
            <v>16. Dental</v>
          </cell>
        </row>
        <row r="18">
          <cell r="D18" t="str">
            <v>17. Medical Supplies</v>
          </cell>
        </row>
        <row r="19">
          <cell r="D19" t="str">
            <v>18. Other Practitioners</v>
          </cell>
        </row>
        <row r="20">
          <cell r="D20" t="str">
            <v>19. Eye/DME</v>
          </cell>
        </row>
        <row r="21">
          <cell r="D21" t="str">
            <v>20. Lab/X-ray</v>
          </cell>
        </row>
        <row r="22">
          <cell r="D22" t="str">
            <v>21. Early Intervention</v>
          </cell>
        </row>
        <row r="23">
          <cell r="D23" t="str">
            <v>22. Hospice</v>
          </cell>
        </row>
        <row r="24">
          <cell r="D24" t="str">
            <v>23. Transportation</v>
          </cell>
        </row>
        <row r="25">
          <cell r="D25" t="str">
            <v>24. Rehab/Therapy</v>
          </cell>
        </row>
        <row r="26">
          <cell r="D26" t="str">
            <v>25. Physician</v>
          </cell>
        </row>
        <row r="27">
          <cell r="D27" t="str">
            <v>26. Case Management</v>
          </cell>
        </row>
        <row r="28">
          <cell r="D28" t="str">
            <v>27. Below the Line</v>
          </cell>
        </row>
      </sheetData>
      <sheetData sheetId="8">
        <row r="2">
          <cell r="T2">
            <v>0.9</v>
          </cell>
        </row>
        <row r="3">
          <cell r="T3">
            <v>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Summary GC"/>
      <sheetName val="MMC newb kicks"/>
      <sheetName val="MMC mat kicks"/>
      <sheetName val="MMC"/>
      <sheetName val="HIVSNP"/>
      <sheetName val="PCCM"/>
      <sheetName val="Reins"/>
      <sheetName val="MLTC"/>
      <sheetName val="PACE"/>
      <sheetName val="MAP"/>
      <sheetName val="MA"/>
      <sheetName val="FHP"/>
      <sheetName val="FHP mat kicks"/>
      <sheetName val="Crosswalk"/>
    </sheetNames>
    <sheetDataSet>
      <sheetData sheetId="0">
        <row r="17">
          <cell r="D17" t="str">
            <v>SFY12-13</v>
          </cell>
        </row>
        <row r="19">
          <cell r="C19">
            <v>0.81</v>
          </cell>
          <cell r="D19">
            <v>0.18</v>
          </cell>
          <cell r="E19">
            <v>0.01</v>
          </cell>
        </row>
        <row r="20">
          <cell r="C20">
            <v>0.85</v>
          </cell>
          <cell r="D20">
            <v>0.14</v>
          </cell>
          <cell r="E20">
            <v>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C21" sqref="C21"/>
    </sheetView>
  </sheetViews>
  <sheetFormatPr defaultColWidth="9.140625" defaultRowHeight="12.75"/>
  <cols>
    <col min="1" max="1" width="27.57421875" style="69" customWidth="1"/>
    <col min="2" max="2" width="55.00390625" style="69" customWidth="1"/>
    <col min="3" max="3" width="15.7109375" style="66" customWidth="1"/>
  </cols>
  <sheetData>
    <row r="1" spans="1:3" s="71" customFormat="1" ht="20.25">
      <c r="A1" s="139" t="s">
        <v>95</v>
      </c>
      <c r="B1" s="140"/>
      <c r="C1" s="140"/>
    </row>
    <row r="2" spans="1:3" s="60" customFormat="1" ht="15.75">
      <c r="A2" s="67"/>
      <c r="B2" s="67"/>
      <c r="C2" s="64"/>
    </row>
    <row r="4" spans="1:3" s="63" customFormat="1" ht="18" customHeight="1">
      <c r="A4" s="70" t="s">
        <v>72</v>
      </c>
      <c r="B4" s="68"/>
      <c r="C4" s="65"/>
    </row>
    <row r="5" spans="1:3" ht="12.75">
      <c r="A5" s="69" t="s">
        <v>66</v>
      </c>
      <c r="B5" s="69" t="s">
        <v>74</v>
      </c>
      <c r="C5" s="66" t="s">
        <v>71</v>
      </c>
    </row>
    <row r="7" spans="1:3" ht="25.5">
      <c r="A7" s="69" t="s">
        <v>65</v>
      </c>
      <c r="B7" s="69" t="s">
        <v>75</v>
      </c>
      <c r="C7" s="66" t="s">
        <v>76</v>
      </c>
    </row>
    <row r="9" spans="1:3" ht="25.5">
      <c r="A9" s="69" t="s">
        <v>93</v>
      </c>
      <c r="B9" s="69" t="s">
        <v>94</v>
      </c>
      <c r="C9" s="66" t="s">
        <v>92</v>
      </c>
    </row>
    <row r="11" spans="1:3" ht="25.5">
      <c r="A11" s="69" t="s">
        <v>87</v>
      </c>
      <c r="B11" s="69" t="s">
        <v>88</v>
      </c>
      <c r="C11" s="66" t="s">
        <v>89</v>
      </c>
    </row>
    <row r="13" spans="1:3" ht="12.75">
      <c r="A13" s="69" t="s">
        <v>90</v>
      </c>
      <c r="B13" s="69" t="s">
        <v>91</v>
      </c>
      <c r="C13" s="66" t="s">
        <v>92</v>
      </c>
    </row>
    <row r="15" spans="1:3" s="63" customFormat="1" ht="18" customHeight="1">
      <c r="A15" s="70" t="s">
        <v>70</v>
      </c>
      <c r="B15" s="68"/>
      <c r="C15" s="65"/>
    </row>
    <row r="16" spans="1:3" ht="12.75">
      <c r="A16" s="69" t="s">
        <v>85</v>
      </c>
      <c r="B16" s="69" t="s">
        <v>77</v>
      </c>
      <c r="C16" s="66" t="s">
        <v>71</v>
      </c>
    </row>
    <row r="18" spans="1:3" ht="14.25" customHeight="1">
      <c r="A18" s="69" t="s">
        <v>103</v>
      </c>
      <c r="B18" s="69" t="s">
        <v>104</v>
      </c>
      <c r="C18" s="66" t="s">
        <v>71</v>
      </c>
    </row>
    <row r="20" spans="1:3" ht="12.75">
      <c r="A20" s="69" t="s">
        <v>105</v>
      </c>
      <c r="B20" s="69" t="s">
        <v>104</v>
      </c>
      <c r="C20" s="66" t="s">
        <v>71</v>
      </c>
    </row>
  </sheetData>
  <sheetProtection/>
  <mergeCells count="1">
    <mergeCell ref="A1:C1"/>
  </mergeCells>
  <printOptions/>
  <pageMargins left="0.7" right="0.7" top="0.75" bottom="0.75" header="0.3" footer="0.3"/>
  <pageSetup fitToHeight="1" fitToWidth="1" orientation="portrait" scale="94" r:id="rId1"/>
  <headerFooter>
    <oddFooter>&amp;L&amp;D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9"/>
  <sheetViews>
    <sheetView tabSelected="1" view="pageBreakPreview" zoomScale="70" zoomScaleNormal="70" zoomScaleSheetLayoutView="70" zoomScalePageLayoutView="60" workbookViewId="0" topLeftCell="A1">
      <selection activeCell="A1" sqref="A1:A2"/>
    </sheetView>
  </sheetViews>
  <sheetFormatPr defaultColWidth="8.8515625" defaultRowHeight="12.75"/>
  <cols>
    <col min="1" max="1" width="10.140625" style="42" customWidth="1"/>
    <col min="2" max="2" width="35.421875" style="43" customWidth="1"/>
    <col min="3" max="3" width="18.28125" style="44" customWidth="1"/>
    <col min="4" max="4" width="16.00390625" style="44" customWidth="1"/>
    <col min="5" max="5" width="10.7109375" style="44" customWidth="1"/>
    <col min="6" max="6" width="14.8515625" style="45" bestFit="1" customWidth="1"/>
    <col min="7" max="7" width="14.421875" style="45" customWidth="1"/>
    <col min="8" max="8" width="15.00390625" style="45" customWidth="1"/>
    <col min="9" max="9" width="14.8515625" style="45" bestFit="1" customWidth="1"/>
    <col min="10" max="10" width="79.7109375" style="43" customWidth="1"/>
    <col min="11" max="16384" width="8.8515625" style="29" customWidth="1"/>
  </cols>
  <sheetData>
    <row r="1" spans="1:10" s="34" customFormat="1" ht="16.5" thickBot="1">
      <c r="A1" s="145" t="s">
        <v>1</v>
      </c>
      <c r="B1" s="147" t="s">
        <v>0</v>
      </c>
      <c r="C1" s="151" t="s">
        <v>20</v>
      </c>
      <c r="D1" s="149" t="s">
        <v>2</v>
      </c>
      <c r="E1" s="84" t="s">
        <v>3</v>
      </c>
      <c r="F1" s="141" t="s">
        <v>4</v>
      </c>
      <c r="G1" s="142"/>
      <c r="H1" s="141" t="s">
        <v>25</v>
      </c>
      <c r="I1" s="142"/>
      <c r="J1" s="143" t="s">
        <v>18</v>
      </c>
    </row>
    <row r="2" spans="1:10" s="34" customFormat="1" ht="16.5" thickBot="1">
      <c r="A2" s="146"/>
      <c r="B2" s="148"/>
      <c r="C2" s="150"/>
      <c r="D2" s="150"/>
      <c r="E2" s="1" t="s">
        <v>5</v>
      </c>
      <c r="F2" s="2" t="s">
        <v>6</v>
      </c>
      <c r="G2" s="2" t="s">
        <v>7</v>
      </c>
      <c r="H2" s="2" t="s">
        <v>6</v>
      </c>
      <c r="I2" s="2" t="s">
        <v>7</v>
      </c>
      <c r="J2" s="144"/>
    </row>
    <row r="3" spans="1:10" s="35" customFormat="1" ht="24.75" customHeight="1" thickBot="1">
      <c r="A3" s="83" t="s">
        <v>8</v>
      </c>
      <c r="B3" s="80"/>
      <c r="C3" s="80"/>
      <c r="D3" s="80"/>
      <c r="E3" s="80"/>
      <c r="F3" s="80"/>
      <c r="G3" s="80"/>
      <c r="H3" s="80"/>
      <c r="I3" s="80"/>
      <c r="J3" s="81"/>
    </row>
    <row r="4" spans="1:10" ht="95.25" customHeight="1" thickBot="1">
      <c r="A4" s="3"/>
      <c r="B4" s="4" t="s">
        <v>26</v>
      </c>
      <c r="C4" s="5" t="s">
        <v>21</v>
      </c>
      <c r="D4" s="6" t="s">
        <v>19</v>
      </c>
      <c r="E4" s="7" t="s">
        <v>9</v>
      </c>
      <c r="F4" s="114">
        <v>18.4</v>
      </c>
      <c r="G4" s="114">
        <v>18.4</v>
      </c>
      <c r="H4" s="114">
        <v>85</v>
      </c>
      <c r="I4" s="114">
        <v>85</v>
      </c>
      <c r="J4" s="20" t="s">
        <v>120</v>
      </c>
    </row>
    <row r="5" spans="1:10" s="34" customFormat="1" ht="16.5" thickBot="1">
      <c r="A5" s="82" t="s">
        <v>10</v>
      </c>
      <c r="B5" s="4"/>
      <c r="C5" s="5"/>
      <c r="D5" s="6"/>
      <c r="E5" s="7"/>
      <c r="F5" s="115">
        <f>SUM(F3:F4)</f>
        <v>18.4</v>
      </c>
      <c r="G5" s="115">
        <f>SUM(G3:G4)</f>
        <v>18.4</v>
      </c>
      <c r="H5" s="115">
        <f>SUM(H3:H4)</f>
        <v>85</v>
      </c>
      <c r="I5" s="115">
        <f>SUM(I3:I4)</f>
        <v>85</v>
      </c>
      <c r="J5" s="9"/>
    </row>
    <row r="6" spans="1:10" s="47" customFormat="1" ht="15.75" thickBot="1">
      <c r="A6" s="3"/>
      <c r="B6" s="4"/>
      <c r="C6" s="5"/>
      <c r="D6" s="6"/>
      <c r="E6" s="7"/>
      <c r="F6" s="116"/>
      <c r="G6" s="116"/>
      <c r="H6" s="116"/>
      <c r="I6" s="116"/>
      <c r="J6" s="8"/>
    </row>
    <row r="7" spans="1:10" s="34" customFormat="1" ht="24.75" customHeight="1" thickBot="1">
      <c r="A7" s="78" t="s">
        <v>55</v>
      </c>
      <c r="B7" s="79"/>
      <c r="C7" s="85"/>
      <c r="D7" s="85"/>
      <c r="E7" s="85"/>
      <c r="F7" s="117"/>
      <c r="G7" s="117"/>
      <c r="H7" s="117"/>
      <c r="I7" s="118"/>
      <c r="J7" s="81"/>
    </row>
    <row r="8" spans="1:10" s="38" customFormat="1" ht="285.75" thickBot="1">
      <c r="A8" s="17"/>
      <c r="B8" s="22" t="s">
        <v>39</v>
      </c>
      <c r="C8" s="13" t="s">
        <v>40</v>
      </c>
      <c r="D8" s="6" t="s">
        <v>19</v>
      </c>
      <c r="E8" s="23" t="s">
        <v>11</v>
      </c>
      <c r="F8" s="119">
        <v>120</v>
      </c>
      <c r="G8" s="119">
        <v>60</v>
      </c>
      <c r="H8" s="119">
        <v>120</v>
      </c>
      <c r="I8" s="119">
        <v>60</v>
      </c>
      <c r="J8" s="59" t="s">
        <v>132</v>
      </c>
    </row>
    <row r="9" spans="1:10" s="38" customFormat="1" ht="75.75" thickBot="1">
      <c r="A9" s="25"/>
      <c r="B9" s="18" t="s">
        <v>129</v>
      </c>
      <c r="C9" s="6" t="s">
        <v>23</v>
      </c>
      <c r="D9" s="6" t="s">
        <v>19</v>
      </c>
      <c r="E9" s="7" t="s">
        <v>11</v>
      </c>
      <c r="F9" s="120">
        <v>40</v>
      </c>
      <c r="G9" s="120">
        <v>20</v>
      </c>
      <c r="H9" s="120">
        <v>304</v>
      </c>
      <c r="I9" s="120">
        <v>152</v>
      </c>
      <c r="J9" s="20" t="s">
        <v>135</v>
      </c>
    </row>
    <row r="10" spans="1:10" s="37" customFormat="1" ht="50.25" customHeight="1" thickBot="1">
      <c r="A10" s="15"/>
      <c r="B10" s="11" t="s">
        <v>108</v>
      </c>
      <c r="C10" s="12" t="s">
        <v>28</v>
      </c>
      <c r="D10" s="6" t="s">
        <v>19</v>
      </c>
      <c r="E10" s="16" t="s">
        <v>9</v>
      </c>
      <c r="F10" s="114">
        <v>17</v>
      </c>
      <c r="G10" s="114">
        <v>8.5</v>
      </c>
      <c r="H10" s="114">
        <v>18</v>
      </c>
      <c r="I10" s="114">
        <v>9</v>
      </c>
      <c r="J10" s="9" t="s">
        <v>127</v>
      </c>
    </row>
    <row r="11" spans="1:10" s="38" customFormat="1" ht="65.25" customHeight="1" thickBot="1">
      <c r="A11" s="17"/>
      <c r="B11" s="21" t="s">
        <v>42</v>
      </c>
      <c r="C11" s="13" t="s">
        <v>22</v>
      </c>
      <c r="D11" s="6" t="s">
        <v>19</v>
      </c>
      <c r="E11" s="13" t="s">
        <v>11</v>
      </c>
      <c r="F11" s="122">
        <v>5</v>
      </c>
      <c r="G11" s="122">
        <v>2.5</v>
      </c>
      <c r="H11" s="122">
        <v>15</v>
      </c>
      <c r="I11" s="122">
        <v>7.5</v>
      </c>
      <c r="J11" s="14" t="s">
        <v>128</v>
      </c>
    </row>
    <row r="12" spans="1:10" s="38" customFormat="1" ht="50.25" customHeight="1" thickBot="1">
      <c r="A12" s="17"/>
      <c r="B12" s="21" t="s">
        <v>41</v>
      </c>
      <c r="C12" s="13" t="s">
        <v>22</v>
      </c>
      <c r="D12" s="6" t="s">
        <v>19</v>
      </c>
      <c r="E12" s="13" t="s">
        <v>11</v>
      </c>
      <c r="F12" s="122">
        <v>5</v>
      </c>
      <c r="G12" s="122">
        <v>2.5</v>
      </c>
      <c r="H12" s="122">
        <v>5</v>
      </c>
      <c r="I12" s="122">
        <v>2.5</v>
      </c>
      <c r="J12" s="14" t="s">
        <v>58</v>
      </c>
    </row>
    <row r="13" spans="1:10" s="38" customFormat="1" ht="45.75" thickBot="1">
      <c r="A13" s="17"/>
      <c r="B13" s="22" t="s">
        <v>50</v>
      </c>
      <c r="C13" s="13" t="s">
        <v>35</v>
      </c>
      <c r="D13" s="6" t="s">
        <v>19</v>
      </c>
      <c r="E13" s="23" t="s">
        <v>11</v>
      </c>
      <c r="F13" s="119">
        <v>6</v>
      </c>
      <c r="G13" s="119">
        <v>3</v>
      </c>
      <c r="H13" s="119">
        <v>6</v>
      </c>
      <c r="I13" s="119">
        <v>3</v>
      </c>
      <c r="J13" s="20" t="s">
        <v>122</v>
      </c>
    </row>
    <row r="14" spans="1:10" s="37" customFormat="1" ht="23.25" customHeight="1" thickBot="1">
      <c r="A14" s="15"/>
      <c r="B14" s="11" t="s">
        <v>31</v>
      </c>
      <c r="C14" s="12" t="s">
        <v>32</v>
      </c>
      <c r="D14" s="6" t="s">
        <v>19</v>
      </c>
      <c r="E14" s="16" t="s">
        <v>11</v>
      </c>
      <c r="F14" s="114">
        <f>+G14*2</f>
        <v>7</v>
      </c>
      <c r="G14" s="114">
        <v>3.5</v>
      </c>
      <c r="H14" s="114">
        <f>+I14*2</f>
        <v>16</v>
      </c>
      <c r="I14" s="114">
        <v>8</v>
      </c>
      <c r="J14" s="9" t="s">
        <v>110</v>
      </c>
    </row>
    <row r="15" spans="1:10" s="38" customFormat="1" ht="35.25" customHeight="1" thickBot="1">
      <c r="A15" s="109"/>
      <c r="B15" s="110" t="s">
        <v>112</v>
      </c>
      <c r="C15" s="103" t="s">
        <v>32</v>
      </c>
      <c r="D15" s="97" t="s">
        <v>19</v>
      </c>
      <c r="E15" s="111" t="s">
        <v>9</v>
      </c>
      <c r="F15" s="124">
        <v>30</v>
      </c>
      <c r="G15" s="124">
        <v>3</v>
      </c>
      <c r="H15" s="124">
        <v>30</v>
      </c>
      <c r="I15" s="124">
        <v>3</v>
      </c>
      <c r="J15" s="112" t="s">
        <v>130</v>
      </c>
    </row>
    <row r="16" spans="1:10" s="38" customFormat="1" ht="399.75" customHeight="1">
      <c r="A16" s="152"/>
      <c r="B16" s="154" t="s">
        <v>67</v>
      </c>
      <c r="C16" s="156" t="s">
        <v>86</v>
      </c>
      <c r="D16" s="158" t="s">
        <v>19</v>
      </c>
      <c r="E16" s="160" t="s">
        <v>9</v>
      </c>
      <c r="F16" s="162">
        <f>3+2.1+0.8+0.44</f>
        <v>6.34</v>
      </c>
      <c r="G16" s="164">
        <f>1.5+1.05+0.4+0.22</f>
        <v>3.17</v>
      </c>
      <c r="H16" s="166">
        <f>4+2.1+0.8+0.44</f>
        <v>7.34</v>
      </c>
      <c r="I16" s="166">
        <f>2+1.05+0.4+0.22</f>
        <v>3.67</v>
      </c>
      <c r="J16" s="168" t="s">
        <v>121</v>
      </c>
    </row>
    <row r="17" spans="1:10" s="38" customFormat="1" ht="30.75" customHeight="1" thickBot="1">
      <c r="A17" s="153"/>
      <c r="B17" s="155"/>
      <c r="C17" s="157"/>
      <c r="D17" s="159"/>
      <c r="E17" s="161"/>
      <c r="F17" s="163"/>
      <c r="G17" s="165"/>
      <c r="H17" s="167"/>
      <c r="I17" s="167"/>
      <c r="J17" s="169"/>
    </row>
    <row r="18" spans="1:10" s="34" customFormat="1" ht="16.5" thickBot="1">
      <c r="A18" s="82" t="s">
        <v>10</v>
      </c>
      <c r="B18" s="4"/>
      <c r="C18" s="5"/>
      <c r="D18" s="6"/>
      <c r="E18" s="7"/>
      <c r="F18" s="115">
        <f>SUM(F7:F17)</f>
        <v>236.34</v>
      </c>
      <c r="G18" s="115">
        <f>SUM(G7:G17)</f>
        <v>106.17</v>
      </c>
      <c r="H18" s="115">
        <f>SUM(H7:H17)</f>
        <v>521.34</v>
      </c>
      <c r="I18" s="115">
        <f>SUM(I7:I17)</f>
        <v>248.67</v>
      </c>
      <c r="J18" s="9"/>
    </row>
    <row r="19" spans="1:10" ht="15.75" thickBot="1">
      <c r="A19" s="3"/>
      <c r="B19" s="4"/>
      <c r="C19" s="5"/>
      <c r="D19" s="6"/>
      <c r="E19" s="7"/>
      <c r="F19" s="116"/>
      <c r="G19" s="116"/>
      <c r="H19" s="116"/>
      <c r="I19" s="116"/>
      <c r="J19" s="8"/>
    </row>
    <row r="20" spans="1:10" s="34" customFormat="1" ht="24.75" customHeight="1" thickBot="1">
      <c r="A20" s="78" t="s">
        <v>113</v>
      </c>
      <c r="B20" s="79"/>
      <c r="C20" s="85"/>
      <c r="D20" s="85"/>
      <c r="E20" s="85"/>
      <c r="F20" s="117"/>
      <c r="G20" s="117"/>
      <c r="H20" s="117"/>
      <c r="I20" s="118"/>
      <c r="J20" s="81"/>
    </row>
    <row r="21" spans="1:10" s="36" customFormat="1" ht="221.25" customHeight="1" thickBot="1">
      <c r="A21" s="10"/>
      <c r="B21" s="11" t="s">
        <v>131</v>
      </c>
      <c r="C21" s="12" t="s">
        <v>22</v>
      </c>
      <c r="D21" s="58" t="s">
        <v>78</v>
      </c>
      <c r="E21" s="13" t="s">
        <v>11</v>
      </c>
      <c r="F21" s="122">
        <v>-7.28</v>
      </c>
      <c r="G21" s="122">
        <v>-3.64</v>
      </c>
      <c r="H21" s="122">
        <v>-13.92</v>
      </c>
      <c r="I21" s="122">
        <v>-6.96</v>
      </c>
      <c r="J21" s="14" t="s">
        <v>123</v>
      </c>
    </row>
    <row r="22" spans="1:10" s="36" customFormat="1" ht="50.25" customHeight="1" thickBot="1">
      <c r="A22" s="10"/>
      <c r="B22" s="11" t="s">
        <v>30</v>
      </c>
      <c r="C22" s="12" t="s">
        <v>22</v>
      </c>
      <c r="D22" s="58" t="s">
        <v>19</v>
      </c>
      <c r="E22" s="13" t="s">
        <v>11</v>
      </c>
      <c r="F22" s="122">
        <v>-2.8</v>
      </c>
      <c r="G22" s="122">
        <v>-1.4</v>
      </c>
      <c r="H22" s="122">
        <v>-3.8</v>
      </c>
      <c r="I22" s="122">
        <v>-1.9</v>
      </c>
      <c r="J22" s="14" t="s">
        <v>62</v>
      </c>
    </row>
    <row r="23" spans="1:10" s="36" customFormat="1" ht="65.25" customHeight="1" thickBot="1">
      <c r="A23" s="102"/>
      <c r="B23" s="110" t="s">
        <v>59</v>
      </c>
      <c r="C23" s="103" t="s">
        <v>22</v>
      </c>
      <c r="D23" s="104" t="s">
        <v>19</v>
      </c>
      <c r="E23" s="104" t="s">
        <v>11</v>
      </c>
      <c r="F23" s="138">
        <v>-3.06</v>
      </c>
      <c r="G23" s="138">
        <v>-1.53</v>
      </c>
      <c r="H23" s="138">
        <v>-4.3</v>
      </c>
      <c r="I23" s="138">
        <v>-2.15</v>
      </c>
      <c r="J23" s="98" t="s">
        <v>124</v>
      </c>
    </row>
    <row r="24" spans="1:10" s="36" customFormat="1" ht="50.25" customHeight="1" thickBot="1">
      <c r="A24" s="10"/>
      <c r="B24" s="11" t="s">
        <v>61</v>
      </c>
      <c r="C24" s="12" t="s">
        <v>22</v>
      </c>
      <c r="D24" s="58" t="s">
        <v>56</v>
      </c>
      <c r="E24" s="13" t="s">
        <v>11</v>
      </c>
      <c r="F24" s="122">
        <v>-19.8</v>
      </c>
      <c r="G24" s="122">
        <v>-9.9</v>
      </c>
      <c r="H24" s="122">
        <v>-39.6</v>
      </c>
      <c r="I24" s="122">
        <v>-19.8</v>
      </c>
      <c r="J24" s="14" t="s">
        <v>125</v>
      </c>
    </row>
    <row r="25" spans="1:10" s="36" customFormat="1" ht="35.25" customHeight="1" thickBot="1">
      <c r="A25" s="99"/>
      <c r="B25" s="100" t="s">
        <v>63</v>
      </c>
      <c r="C25" s="101" t="s">
        <v>22</v>
      </c>
      <c r="D25" s="62" t="s">
        <v>19</v>
      </c>
      <c r="E25" s="61" t="s">
        <v>9</v>
      </c>
      <c r="F25" s="121">
        <v>-5</v>
      </c>
      <c r="G25" s="121">
        <v>-2.5</v>
      </c>
      <c r="H25" s="121">
        <v>-5</v>
      </c>
      <c r="I25" s="121">
        <v>-2.5</v>
      </c>
      <c r="J25" s="113" t="s">
        <v>57</v>
      </c>
    </row>
    <row r="26" spans="1:10" s="37" customFormat="1" ht="65.25" customHeight="1" thickBot="1">
      <c r="A26" s="99"/>
      <c r="B26" s="100" t="s">
        <v>96</v>
      </c>
      <c r="C26" s="101" t="s">
        <v>28</v>
      </c>
      <c r="D26" s="62" t="s">
        <v>19</v>
      </c>
      <c r="E26" s="61" t="s">
        <v>9</v>
      </c>
      <c r="F26" s="121">
        <v>-27.6</v>
      </c>
      <c r="G26" s="121">
        <v>-27.6</v>
      </c>
      <c r="H26" s="121">
        <v>-21.3</v>
      </c>
      <c r="I26" s="121">
        <v>-21.3</v>
      </c>
      <c r="J26" s="113" t="s">
        <v>126</v>
      </c>
    </row>
    <row r="27" spans="1:10" s="37" customFormat="1" ht="35.25" customHeight="1" thickBot="1">
      <c r="A27" s="99"/>
      <c r="B27" s="100" t="s">
        <v>82</v>
      </c>
      <c r="C27" s="101" t="s">
        <v>24</v>
      </c>
      <c r="D27" s="62" t="s">
        <v>19</v>
      </c>
      <c r="E27" s="61" t="s">
        <v>9</v>
      </c>
      <c r="F27" s="121">
        <v>-13</v>
      </c>
      <c r="G27" s="121">
        <v>-13</v>
      </c>
      <c r="H27" s="121">
        <v>0</v>
      </c>
      <c r="I27" s="121">
        <v>0</v>
      </c>
      <c r="J27" s="113" t="s">
        <v>97</v>
      </c>
    </row>
    <row r="28" spans="1:10" s="37" customFormat="1" ht="315.75" thickBot="1">
      <c r="A28" s="15"/>
      <c r="B28" s="11" t="s">
        <v>43</v>
      </c>
      <c r="C28" s="12" t="s">
        <v>23</v>
      </c>
      <c r="D28" s="6" t="s">
        <v>19</v>
      </c>
      <c r="E28" s="16" t="s">
        <v>9</v>
      </c>
      <c r="F28" s="120">
        <v>-30</v>
      </c>
      <c r="G28" s="120">
        <v>-15</v>
      </c>
      <c r="H28" s="120">
        <v>-30</v>
      </c>
      <c r="I28" s="120">
        <v>-15</v>
      </c>
      <c r="J28" s="9" t="s">
        <v>111</v>
      </c>
    </row>
    <row r="29" spans="1:10" s="37" customFormat="1" ht="30.75" thickBot="1">
      <c r="A29" s="15"/>
      <c r="B29" s="11" t="s">
        <v>64</v>
      </c>
      <c r="C29" s="12" t="s">
        <v>24</v>
      </c>
      <c r="D29" s="6" t="s">
        <v>19</v>
      </c>
      <c r="E29" s="16" t="s">
        <v>11</v>
      </c>
      <c r="F29" s="120">
        <v>-4</v>
      </c>
      <c r="G29" s="120">
        <v>-2</v>
      </c>
      <c r="H29" s="120">
        <v>-4</v>
      </c>
      <c r="I29" s="120">
        <v>-2</v>
      </c>
      <c r="J29" s="9" t="s">
        <v>98</v>
      </c>
    </row>
    <row r="30" spans="1:10" s="37" customFormat="1" ht="80.25" customHeight="1" thickBot="1">
      <c r="A30" s="15"/>
      <c r="B30" s="11" t="s">
        <v>16</v>
      </c>
      <c r="C30" s="12" t="s">
        <v>24</v>
      </c>
      <c r="D30" s="6" t="s">
        <v>19</v>
      </c>
      <c r="E30" s="16" t="s">
        <v>11</v>
      </c>
      <c r="F30" s="123">
        <v>-20</v>
      </c>
      <c r="G30" s="123">
        <v>-10</v>
      </c>
      <c r="H30" s="123">
        <v>-42</v>
      </c>
      <c r="I30" s="123">
        <v>-21</v>
      </c>
      <c r="J30" s="9" t="s">
        <v>119</v>
      </c>
    </row>
    <row r="31" spans="1:10" s="37" customFormat="1" ht="30.75" thickBot="1">
      <c r="A31" s="15"/>
      <c r="B31" s="11" t="s">
        <v>51</v>
      </c>
      <c r="C31" s="12" t="s">
        <v>23</v>
      </c>
      <c r="D31" s="6" t="s">
        <v>19</v>
      </c>
      <c r="E31" s="16" t="s">
        <v>11</v>
      </c>
      <c r="F31" s="114">
        <v>-42.9</v>
      </c>
      <c r="G31" s="114">
        <v>-21.5</v>
      </c>
      <c r="H31" s="114">
        <v>-32.2</v>
      </c>
      <c r="I31" s="114">
        <v>-16.1</v>
      </c>
      <c r="J31" s="9" t="s">
        <v>114</v>
      </c>
    </row>
    <row r="32" spans="1:10" s="39" customFormat="1" ht="30.75" thickBot="1">
      <c r="A32" s="25"/>
      <c r="B32" s="18" t="s">
        <v>44</v>
      </c>
      <c r="C32" s="6" t="s">
        <v>23</v>
      </c>
      <c r="D32" s="6" t="s">
        <v>19</v>
      </c>
      <c r="E32" s="7" t="s">
        <v>9</v>
      </c>
      <c r="F32" s="125">
        <v>-16.5</v>
      </c>
      <c r="G32" s="125">
        <v>-16.5</v>
      </c>
      <c r="H32" s="125">
        <v>0</v>
      </c>
      <c r="I32" s="125">
        <v>0</v>
      </c>
      <c r="J32" s="20" t="s">
        <v>99</v>
      </c>
    </row>
    <row r="33" spans="1:10" s="37" customFormat="1" ht="21.75" customHeight="1" thickBot="1">
      <c r="A33" s="25"/>
      <c r="B33" s="18" t="s">
        <v>109</v>
      </c>
      <c r="C33" s="6" t="s">
        <v>23</v>
      </c>
      <c r="D33" s="6" t="s">
        <v>19</v>
      </c>
      <c r="E33" s="7" t="s">
        <v>9</v>
      </c>
      <c r="F33" s="125">
        <f>G33*2</f>
        <v>-600</v>
      </c>
      <c r="G33" s="125">
        <v>-300</v>
      </c>
      <c r="H33" s="125">
        <f>I33*2</f>
        <v>-450</v>
      </c>
      <c r="I33" s="125">
        <v>-225</v>
      </c>
      <c r="J33" s="20" t="s">
        <v>27</v>
      </c>
    </row>
    <row r="34" spans="1:10" s="37" customFormat="1" ht="15.75" thickBot="1">
      <c r="A34" s="25"/>
      <c r="B34" s="18" t="s">
        <v>83</v>
      </c>
      <c r="C34" s="6" t="s">
        <v>23</v>
      </c>
      <c r="D34" s="6" t="s">
        <v>19</v>
      </c>
      <c r="E34" s="7" t="s">
        <v>9</v>
      </c>
      <c r="F34" s="125">
        <v>300</v>
      </c>
      <c r="G34" s="125">
        <v>300</v>
      </c>
      <c r="H34" s="125">
        <f>+I34</f>
        <v>300</v>
      </c>
      <c r="I34" s="125">
        <v>300</v>
      </c>
      <c r="J34" s="20"/>
    </row>
    <row r="35" spans="1:10" s="35" customFormat="1" ht="16.5" thickBot="1">
      <c r="A35" s="82" t="s">
        <v>10</v>
      </c>
      <c r="B35" s="4"/>
      <c r="C35" s="5"/>
      <c r="D35" s="6"/>
      <c r="E35" s="7"/>
      <c r="F35" s="126">
        <f>SUM(F20:F34)</f>
        <v>-491.94000000000005</v>
      </c>
      <c r="G35" s="126">
        <f>SUM(G20:G34)</f>
        <v>-124.57</v>
      </c>
      <c r="H35" s="126">
        <f>SUM(H20:H34)</f>
        <v>-346.12</v>
      </c>
      <c r="I35" s="126">
        <f>SUM(I20:I34)</f>
        <v>-33.710000000000036</v>
      </c>
      <c r="J35" s="20"/>
    </row>
    <row r="36" spans="1:10" s="48" customFormat="1" ht="15.75" thickBot="1">
      <c r="A36" s="3"/>
      <c r="B36" s="4"/>
      <c r="C36" s="5"/>
      <c r="D36" s="6"/>
      <c r="E36" s="7"/>
      <c r="F36" s="116"/>
      <c r="G36" s="116"/>
      <c r="H36" s="116"/>
      <c r="I36" s="116"/>
      <c r="J36" s="8"/>
    </row>
    <row r="37" spans="1:10" s="34" customFormat="1" ht="24.75" customHeight="1" thickBot="1">
      <c r="A37" s="105" t="s">
        <v>115</v>
      </c>
      <c r="B37" s="106"/>
      <c r="C37" s="107"/>
      <c r="D37" s="107"/>
      <c r="E37" s="107"/>
      <c r="F37" s="127"/>
      <c r="G37" s="127"/>
      <c r="H37" s="127"/>
      <c r="I37" s="127"/>
      <c r="J37" s="108"/>
    </row>
    <row r="38" spans="1:10" s="37" customFormat="1" ht="30.75" thickBot="1">
      <c r="A38" s="25"/>
      <c r="B38" s="18" t="s">
        <v>33</v>
      </c>
      <c r="C38" s="6" t="s">
        <v>24</v>
      </c>
      <c r="D38" s="6" t="s">
        <v>17</v>
      </c>
      <c r="E38" s="7" t="s">
        <v>11</v>
      </c>
      <c r="F38" s="125">
        <v>0</v>
      </c>
      <c r="G38" s="125">
        <v>0</v>
      </c>
      <c r="H38" s="125">
        <v>-300</v>
      </c>
      <c r="I38" s="125">
        <v>-300</v>
      </c>
      <c r="J38" s="20"/>
    </row>
    <row r="39" spans="1:11" s="41" customFormat="1" ht="16.5" thickBot="1">
      <c r="A39" s="82" t="s">
        <v>10</v>
      </c>
      <c r="B39" s="4"/>
      <c r="C39" s="5"/>
      <c r="D39" s="6"/>
      <c r="E39" s="7"/>
      <c r="F39" s="126">
        <f>SUM(F37:F38)</f>
        <v>0</v>
      </c>
      <c r="G39" s="126">
        <f>SUM(G37:G38)</f>
        <v>0</v>
      </c>
      <c r="H39" s="126">
        <f>SUM(H37:H38)</f>
        <v>-300</v>
      </c>
      <c r="I39" s="126">
        <f>SUM(I37:I38)</f>
        <v>-300</v>
      </c>
      <c r="J39" s="20"/>
      <c r="K39" s="40"/>
    </row>
    <row r="40" spans="1:10" ht="15.75" thickBot="1">
      <c r="A40" s="3"/>
      <c r="B40" s="4"/>
      <c r="C40" s="5"/>
      <c r="D40" s="6"/>
      <c r="E40" s="7"/>
      <c r="F40" s="116"/>
      <c r="G40" s="116"/>
      <c r="H40" s="116"/>
      <c r="I40" s="116"/>
      <c r="J40" s="8"/>
    </row>
    <row r="41" spans="1:10" s="34" customFormat="1" ht="24.75" customHeight="1" thickBot="1">
      <c r="A41" s="75" t="s">
        <v>15</v>
      </c>
      <c r="B41" s="76"/>
      <c r="C41" s="86"/>
      <c r="D41" s="86"/>
      <c r="E41" s="87"/>
      <c r="F41" s="130">
        <f>+F5+F18+F39+F35</f>
        <v>-237.20000000000005</v>
      </c>
      <c r="G41" s="130">
        <f>+G5+G18+G39+G35</f>
        <v>0</v>
      </c>
      <c r="H41" s="130">
        <f>+H5+H18+H39+H35</f>
        <v>-39.77999999999997</v>
      </c>
      <c r="I41" s="130">
        <f>+I5+I18+I39+I35</f>
        <v>-0.04000000000007731</v>
      </c>
      <c r="J41" s="55"/>
    </row>
    <row r="42" spans="1:10" s="35" customFormat="1" ht="15" customHeight="1" thickBot="1">
      <c r="A42" s="56"/>
      <c r="B42" s="54"/>
      <c r="C42" s="72"/>
      <c r="D42" s="72"/>
      <c r="E42" s="72"/>
      <c r="F42" s="131"/>
      <c r="G42" s="131"/>
      <c r="H42" s="131"/>
      <c r="I42" s="131"/>
      <c r="J42" s="57"/>
    </row>
    <row r="43" spans="1:10" s="34" customFormat="1" ht="24.75" customHeight="1" hidden="1" thickBot="1">
      <c r="A43" s="75" t="s">
        <v>37</v>
      </c>
      <c r="B43" s="76"/>
      <c r="C43" s="86"/>
      <c r="D43" s="86"/>
      <c r="E43" s="86"/>
      <c r="F43" s="132"/>
      <c r="G43" s="132"/>
      <c r="H43" s="132"/>
      <c r="I43" s="132"/>
      <c r="J43" s="77"/>
    </row>
    <row r="44" spans="1:10" s="37" customFormat="1" ht="30.75" customHeight="1" hidden="1" thickBot="1">
      <c r="A44" s="15"/>
      <c r="B44" s="11" t="s">
        <v>102</v>
      </c>
      <c r="C44" s="12" t="s">
        <v>23</v>
      </c>
      <c r="D44" s="6" t="s">
        <v>38</v>
      </c>
      <c r="E44" s="16" t="s">
        <v>9</v>
      </c>
      <c r="F44" s="123">
        <v>300</v>
      </c>
      <c r="G44" s="123">
        <v>150</v>
      </c>
      <c r="H44" s="123">
        <v>300</v>
      </c>
      <c r="I44" s="123">
        <v>150</v>
      </c>
      <c r="J44" s="9" t="s">
        <v>101</v>
      </c>
    </row>
    <row r="45" spans="1:10" s="38" customFormat="1" ht="64.5" customHeight="1" hidden="1" thickBot="1">
      <c r="A45" s="17"/>
      <c r="B45" s="22" t="s">
        <v>52</v>
      </c>
      <c r="C45" s="13" t="s">
        <v>28</v>
      </c>
      <c r="D45" s="6" t="s">
        <v>19</v>
      </c>
      <c r="E45" s="23" t="s">
        <v>9</v>
      </c>
      <c r="F45" s="133">
        <v>5</v>
      </c>
      <c r="G45" s="134">
        <v>5</v>
      </c>
      <c r="H45" s="133">
        <v>10</v>
      </c>
      <c r="I45" s="133">
        <v>10</v>
      </c>
      <c r="J45" s="24" t="s">
        <v>69</v>
      </c>
    </row>
    <row r="46" spans="1:10" s="38" customFormat="1" ht="102.75" customHeight="1" hidden="1" thickBot="1">
      <c r="A46" s="17"/>
      <c r="B46" s="22" t="s">
        <v>14</v>
      </c>
      <c r="C46" s="13" t="s">
        <v>23</v>
      </c>
      <c r="D46" s="6" t="s">
        <v>19</v>
      </c>
      <c r="E46" s="23" t="s">
        <v>9</v>
      </c>
      <c r="F46" s="133">
        <v>0</v>
      </c>
      <c r="G46" s="134">
        <v>0</v>
      </c>
      <c r="H46" s="133">
        <f>+I46*2</f>
        <v>80</v>
      </c>
      <c r="I46" s="133">
        <v>40</v>
      </c>
      <c r="J46" s="24" t="s">
        <v>29</v>
      </c>
    </row>
    <row r="47" spans="1:10" s="39" customFormat="1" ht="56.25" customHeight="1" hidden="1" thickBot="1">
      <c r="A47" s="17"/>
      <c r="B47" s="18" t="s">
        <v>12</v>
      </c>
      <c r="C47" s="13" t="s">
        <v>23</v>
      </c>
      <c r="D47" s="6" t="s">
        <v>19</v>
      </c>
      <c r="E47" s="19" t="s">
        <v>9</v>
      </c>
      <c r="F47" s="133">
        <v>0</v>
      </c>
      <c r="G47" s="134">
        <v>0</v>
      </c>
      <c r="H47" s="133">
        <f>+I47*2</f>
        <v>40</v>
      </c>
      <c r="I47" s="133">
        <v>20</v>
      </c>
      <c r="J47" s="20" t="s">
        <v>54</v>
      </c>
    </row>
    <row r="48" spans="1:10" ht="24.75" customHeight="1" hidden="1" thickBot="1">
      <c r="A48" s="3"/>
      <c r="B48" s="30" t="s">
        <v>81</v>
      </c>
      <c r="C48" s="31" t="s">
        <v>24</v>
      </c>
      <c r="D48" s="6" t="s">
        <v>19</v>
      </c>
      <c r="E48" s="32" t="s">
        <v>9</v>
      </c>
      <c r="F48" s="125">
        <v>45</v>
      </c>
      <c r="G48" s="133">
        <v>45</v>
      </c>
      <c r="H48" s="128">
        <v>-215</v>
      </c>
      <c r="I48" s="114">
        <v>-215</v>
      </c>
      <c r="J48" s="28"/>
    </row>
    <row r="49" spans="1:10" ht="30.75" customHeight="1" hidden="1" thickBot="1">
      <c r="A49" s="3"/>
      <c r="B49" s="30" t="s">
        <v>134</v>
      </c>
      <c r="C49" s="31" t="s">
        <v>23</v>
      </c>
      <c r="D49" s="6" t="s">
        <v>19</v>
      </c>
      <c r="E49" s="32" t="s">
        <v>9</v>
      </c>
      <c r="F49" s="125">
        <v>0</v>
      </c>
      <c r="G49" s="133">
        <v>0</v>
      </c>
      <c r="H49" s="128">
        <f>+I49</f>
        <v>107.5</v>
      </c>
      <c r="I49" s="114">
        <v>107.5</v>
      </c>
      <c r="J49" s="28" t="s">
        <v>84</v>
      </c>
    </row>
    <row r="50" spans="1:10" ht="27" customHeight="1" hidden="1" thickBot="1">
      <c r="A50" s="3"/>
      <c r="B50" s="30" t="s">
        <v>79</v>
      </c>
      <c r="C50" s="31" t="s">
        <v>23</v>
      </c>
      <c r="D50" s="6" t="s">
        <v>19</v>
      </c>
      <c r="E50" s="32" t="s">
        <v>9</v>
      </c>
      <c r="F50" s="125">
        <v>-138</v>
      </c>
      <c r="G50" s="133">
        <v>-69</v>
      </c>
      <c r="H50" s="128">
        <v>0</v>
      </c>
      <c r="I50" s="114">
        <v>0</v>
      </c>
      <c r="J50" s="28" t="s">
        <v>80</v>
      </c>
    </row>
    <row r="51" spans="1:10" s="36" customFormat="1" ht="84.75" customHeight="1" hidden="1" thickBot="1">
      <c r="A51" s="10"/>
      <c r="B51" s="11" t="s">
        <v>49</v>
      </c>
      <c r="C51" s="12" t="s">
        <v>22</v>
      </c>
      <c r="D51" s="6" t="s">
        <v>34</v>
      </c>
      <c r="E51" s="32" t="s">
        <v>9</v>
      </c>
      <c r="F51" s="135">
        <v>-82</v>
      </c>
      <c r="G51" s="135">
        <v>-41</v>
      </c>
      <c r="H51" s="122">
        <v>-142.6</v>
      </c>
      <c r="I51" s="122">
        <v>-71.3</v>
      </c>
      <c r="J51" s="8" t="s">
        <v>36</v>
      </c>
    </row>
    <row r="52" spans="1:10" s="37" customFormat="1" ht="29.25" customHeight="1" hidden="1" thickBot="1">
      <c r="A52" s="15"/>
      <c r="B52" s="11" t="s">
        <v>106</v>
      </c>
      <c r="C52" s="12" t="s">
        <v>23</v>
      </c>
      <c r="D52" s="6" t="s">
        <v>19</v>
      </c>
      <c r="E52" s="32" t="s">
        <v>9</v>
      </c>
      <c r="F52" s="114">
        <v>-50</v>
      </c>
      <c r="G52" s="114">
        <v>-25</v>
      </c>
      <c r="H52" s="114">
        <v>-50</v>
      </c>
      <c r="I52" s="114">
        <v>-25</v>
      </c>
      <c r="J52" s="9"/>
    </row>
    <row r="53" spans="1:10" s="37" customFormat="1" ht="28.5" customHeight="1" hidden="1" thickBot="1">
      <c r="A53" s="15"/>
      <c r="B53" s="26" t="s">
        <v>100</v>
      </c>
      <c r="C53" s="27" t="s">
        <v>23</v>
      </c>
      <c r="D53" s="27" t="s">
        <v>19</v>
      </c>
      <c r="E53" s="32" t="s">
        <v>9</v>
      </c>
      <c r="F53" s="128">
        <v>-20</v>
      </c>
      <c r="G53" s="114">
        <v>-10</v>
      </c>
      <c r="H53" s="128">
        <v>-20</v>
      </c>
      <c r="I53" s="114">
        <v>-10</v>
      </c>
      <c r="J53" s="33"/>
    </row>
    <row r="54" spans="1:10" s="37" customFormat="1" ht="51.75" customHeight="1" hidden="1" thickBot="1">
      <c r="A54" s="15"/>
      <c r="B54" s="11" t="s">
        <v>45</v>
      </c>
      <c r="C54" s="12" t="s">
        <v>46</v>
      </c>
      <c r="D54" s="6" t="s">
        <v>19</v>
      </c>
      <c r="E54" s="32" t="s">
        <v>9</v>
      </c>
      <c r="F54" s="120">
        <v>-5</v>
      </c>
      <c r="G54" s="120">
        <v>-2.5</v>
      </c>
      <c r="H54" s="120">
        <v>-5</v>
      </c>
      <c r="I54" s="120">
        <v>-2.5</v>
      </c>
      <c r="J54" s="9" t="s">
        <v>60</v>
      </c>
    </row>
    <row r="55" spans="1:10" s="36" customFormat="1" ht="54.75" customHeight="1" hidden="1" thickBot="1">
      <c r="A55" s="10"/>
      <c r="B55" s="11" t="s">
        <v>47</v>
      </c>
      <c r="C55" s="12" t="s">
        <v>48</v>
      </c>
      <c r="D55" s="58" t="s">
        <v>19</v>
      </c>
      <c r="E55" s="32" t="s">
        <v>9</v>
      </c>
      <c r="F55" s="125">
        <v>-1.82</v>
      </c>
      <c r="G55" s="125">
        <v>-0.91</v>
      </c>
      <c r="H55" s="125">
        <v>-1.82</v>
      </c>
      <c r="I55" s="125">
        <v>-0.91</v>
      </c>
      <c r="J55" s="14" t="s">
        <v>116</v>
      </c>
    </row>
    <row r="56" spans="1:10" s="36" customFormat="1" ht="66" customHeight="1" hidden="1" thickBot="1">
      <c r="A56" s="10"/>
      <c r="B56" s="11" t="s">
        <v>68</v>
      </c>
      <c r="C56" s="12" t="s">
        <v>48</v>
      </c>
      <c r="D56" s="58" t="s">
        <v>78</v>
      </c>
      <c r="E56" s="13" t="s">
        <v>11</v>
      </c>
      <c r="F56" s="125">
        <v>-0.98</v>
      </c>
      <c r="G56" s="125">
        <v>-0.49</v>
      </c>
      <c r="H56" s="125">
        <v>-1.32</v>
      </c>
      <c r="I56" s="125">
        <v>-0.66</v>
      </c>
      <c r="J56" s="90" t="s">
        <v>73</v>
      </c>
    </row>
    <row r="57" spans="1:10" ht="34.5" customHeight="1" hidden="1" thickBot="1">
      <c r="A57" s="3"/>
      <c r="B57" s="4" t="s">
        <v>117</v>
      </c>
      <c r="C57" s="5" t="s">
        <v>32</v>
      </c>
      <c r="D57" s="6" t="s">
        <v>19</v>
      </c>
      <c r="E57" s="16" t="s">
        <v>9</v>
      </c>
      <c r="F57" s="116">
        <v>8.22</v>
      </c>
      <c r="G57" s="116">
        <v>4.11</v>
      </c>
      <c r="H57" s="116">
        <v>8.22</v>
      </c>
      <c r="I57" s="116">
        <v>4.11</v>
      </c>
      <c r="J57" s="9" t="s">
        <v>118</v>
      </c>
    </row>
    <row r="58" spans="1:10" s="38" customFormat="1" ht="53.25" customHeight="1" hidden="1" thickBot="1">
      <c r="A58" s="17"/>
      <c r="B58" s="21" t="s">
        <v>53</v>
      </c>
      <c r="C58" s="13" t="s">
        <v>23</v>
      </c>
      <c r="D58" s="6" t="s">
        <v>19</v>
      </c>
      <c r="E58" s="13" t="s">
        <v>9</v>
      </c>
      <c r="F58" s="133">
        <v>0.2</v>
      </c>
      <c r="G58" s="134">
        <v>0.1</v>
      </c>
      <c r="H58" s="133">
        <v>0.2</v>
      </c>
      <c r="I58" s="133">
        <v>0.1</v>
      </c>
      <c r="J58" s="20" t="s">
        <v>13</v>
      </c>
    </row>
    <row r="59" spans="1:10" s="37" customFormat="1" ht="29.25" customHeight="1" hidden="1" thickBot="1">
      <c r="A59" s="15"/>
      <c r="B59" s="26" t="s">
        <v>133</v>
      </c>
      <c r="C59" s="27" t="s">
        <v>23</v>
      </c>
      <c r="D59" s="27" t="s">
        <v>19</v>
      </c>
      <c r="E59" s="27" t="s">
        <v>9</v>
      </c>
      <c r="F59" s="128">
        <f>+G59*2</f>
        <v>-110.62</v>
      </c>
      <c r="G59" s="114">
        <v>-55.31</v>
      </c>
      <c r="H59" s="128">
        <f>+I59*2</f>
        <v>-12.68</v>
      </c>
      <c r="I59" s="114">
        <v>-6.34</v>
      </c>
      <c r="J59" s="33"/>
    </row>
    <row r="60" spans="1:11" s="41" customFormat="1" ht="16.5" hidden="1" thickBot="1">
      <c r="A60" s="73" t="s">
        <v>10</v>
      </c>
      <c r="B60" s="74"/>
      <c r="C60" s="89"/>
      <c r="D60" s="89"/>
      <c r="E60" s="88"/>
      <c r="F60" s="129">
        <f>SUM(F44:F59)</f>
        <v>-50</v>
      </c>
      <c r="G60" s="129">
        <f>SUM(G44:G59)</f>
        <v>0</v>
      </c>
      <c r="H60" s="129">
        <f>SUM(H44:H59)</f>
        <v>97.50000000000003</v>
      </c>
      <c r="I60" s="129">
        <f>SUM(I44:I59)</f>
        <v>0</v>
      </c>
      <c r="J60" s="8"/>
      <c r="K60" s="40"/>
    </row>
    <row r="61" spans="1:10" ht="15" hidden="1">
      <c r="A61" s="91"/>
      <c r="B61" s="46"/>
      <c r="C61" s="50"/>
      <c r="D61" s="50"/>
      <c r="E61" s="50"/>
      <c r="F61" s="136"/>
      <c r="G61" s="136"/>
      <c r="H61" s="136"/>
      <c r="I61" s="136"/>
      <c r="J61" s="92"/>
    </row>
    <row r="62" spans="1:10" s="52" customFormat="1" ht="16.5" thickBot="1">
      <c r="A62" s="93" t="s">
        <v>107</v>
      </c>
      <c r="B62" s="94"/>
      <c r="C62" s="95"/>
      <c r="D62" s="95"/>
      <c r="E62" s="95"/>
      <c r="F62" s="137">
        <f>F41-F33-F34-F39</f>
        <v>62.799999999999955</v>
      </c>
      <c r="G62" s="137">
        <f>G41-G33-G34-G39</f>
        <v>0</v>
      </c>
      <c r="H62" s="137">
        <f>H41-H33-H34-H39</f>
        <v>410.22</v>
      </c>
      <c r="I62" s="137">
        <f>I41-I33-I34-I39</f>
        <v>224.95999999999992</v>
      </c>
      <c r="J62" s="96"/>
    </row>
    <row r="63" spans="1:10" s="52" customFormat="1" ht="15">
      <c r="A63" s="49"/>
      <c r="B63" s="46"/>
      <c r="C63" s="50"/>
      <c r="D63" s="50"/>
      <c r="E63" s="50"/>
      <c r="F63" s="51"/>
      <c r="G63" s="51"/>
      <c r="H63" s="51"/>
      <c r="I63" s="51"/>
      <c r="J63" s="46"/>
    </row>
    <row r="64" spans="1:10" s="52" customFormat="1" ht="15">
      <c r="A64" s="53"/>
      <c r="B64" s="46"/>
      <c r="C64" s="50"/>
      <c r="D64" s="50"/>
      <c r="E64" s="50"/>
      <c r="F64" s="51"/>
      <c r="G64" s="51"/>
      <c r="H64" s="51"/>
      <c r="I64" s="51"/>
      <c r="J64" s="46"/>
    </row>
    <row r="65" spans="1:10" s="52" customFormat="1" ht="15">
      <c r="A65" s="53"/>
      <c r="B65" s="46"/>
      <c r="C65" s="50"/>
      <c r="D65" s="50"/>
      <c r="E65" s="50"/>
      <c r="F65" s="51"/>
      <c r="G65" s="51"/>
      <c r="H65" s="51"/>
      <c r="I65" s="51"/>
      <c r="J65" s="46"/>
    </row>
    <row r="66" ht="15"/>
    <row r="67" spans="6:8" ht="15">
      <c r="F67" s="44"/>
      <c r="G67" s="44"/>
      <c r="H67" s="44"/>
    </row>
    <row r="68" ht="15">
      <c r="F68" s="44"/>
    </row>
    <row r="69" spans="6:8" ht="15">
      <c r="F69" s="44"/>
      <c r="H69" s="44"/>
    </row>
    <row r="144" ht="15"/>
    <row r="145" ht="15"/>
    <row r="146" ht="15"/>
  </sheetData>
  <sheetProtection/>
  <mergeCells count="17">
    <mergeCell ref="F16:F17"/>
    <mergeCell ref="G16:G17"/>
    <mergeCell ref="H16:H17"/>
    <mergeCell ref="I16:I17"/>
    <mergeCell ref="J16:J17"/>
    <mergeCell ref="A16:A17"/>
    <mergeCell ref="B16:B17"/>
    <mergeCell ref="C16:C17"/>
    <mergeCell ref="D16:D17"/>
    <mergeCell ref="E16:E17"/>
    <mergeCell ref="H1:I1"/>
    <mergeCell ref="J1:J2"/>
    <mergeCell ref="A1:A2"/>
    <mergeCell ref="B1:B2"/>
    <mergeCell ref="D1:D2"/>
    <mergeCell ref="F1:G1"/>
    <mergeCell ref="C1:C2"/>
  </mergeCells>
  <printOptions/>
  <pageMargins left="0.45" right="0.45" top="1" bottom="0.75" header="0.3" footer="0.3"/>
  <pageSetup fitToHeight="3" fitToWidth="1" horizontalDpi="600" verticalDpi="600" orientation="landscape" scale="54" r:id="rId3"/>
  <headerFooter>
    <oddHeader>&amp;L&amp;Z
&amp;F&amp;C&amp;"Arial,Bold"&amp;16 2014-2015 Executive Budget -- MEDICAID Proposals
Investments / (Savings)
&amp;11($ in Millions)&amp;R&amp;A
Printed on &amp;D @ &amp;T</oddHeader>
    <oddFooter>&amp;R&amp;P</oddFooter>
  </headerFooter>
  <rowBreaks count="1" manualBreakCount="1">
    <brk id="24"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Conner</dc:creator>
  <cp:keywords/>
  <dc:description/>
  <cp:lastModifiedBy>Boris Kirshteyn</cp:lastModifiedBy>
  <cp:lastPrinted>2014-01-20T13:41:56Z</cp:lastPrinted>
  <dcterms:created xsi:type="dcterms:W3CDTF">2011-11-03T12:45:59Z</dcterms:created>
  <dcterms:modified xsi:type="dcterms:W3CDTF">2014-03-04T19:45:46Z</dcterms:modified>
  <cp:category/>
  <cp:version/>
  <cp:contentType/>
  <cp:contentStatus/>
</cp:coreProperties>
</file>