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750" windowWidth="12210" windowHeight="4770" firstSheet="1" activeTab="1"/>
  </bookViews>
  <sheets>
    <sheet name="executive budget 12-4" sheetId="1" state="hidden" r:id="rId1"/>
    <sheet name="Detail" sheetId="2" r:id="rId2"/>
    <sheet name="executive budget 1-9" sheetId="3" state="hidden" r:id="rId3"/>
  </sheets>
  <definedNames>
    <definedName name="_GoBack" localSheetId="1">'Detail'!#REF!</definedName>
    <definedName name="_GoBack" localSheetId="0">'executive budget 12-4'!$J$38</definedName>
    <definedName name="_GoBack" localSheetId="2">'executive budget 1-9'!$J$39</definedName>
    <definedName name="_xlnm.Print_Area" localSheetId="1">'Detail'!$A$1:$J$70</definedName>
    <definedName name="_xlnm.Print_Area" localSheetId="0">'executive budget 12-4'!$A$1:$J$55</definedName>
    <definedName name="_xlnm.Print_Area" localSheetId="2">'executive budget 1-9'!$A$1:$J$65</definedName>
    <definedName name="_xlnm.Print_Titles" localSheetId="1">'Detail'!$1:$2</definedName>
    <definedName name="_xlnm.Print_Titles" localSheetId="0">'executive budget 12-4'!$1:$2</definedName>
    <definedName name="_xlnm.Print_Titles" localSheetId="2">'executive budget 1-9'!$1:$2</definedName>
  </definedNames>
  <calcPr fullCalcOnLoad="1"/>
</workbook>
</file>

<file path=xl/sharedStrings.xml><?xml version="1.0" encoding="utf-8"?>
<sst xmlns="http://schemas.openxmlformats.org/spreadsheetml/2006/main" count="607" uniqueCount="200">
  <si>
    <t>Initiative</t>
  </si>
  <si>
    <t xml:space="preserve">Spousal Refusal </t>
  </si>
  <si>
    <t>TBD</t>
  </si>
  <si>
    <t>No.</t>
  </si>
  <si>
    <t>Effective Date</t>
  </si>
  <si>
    <t>Art VII</t>
  </si>
  <si>
    <t>Expedited Procurement</t>
  </si>
  <si>
    <t>2013-2014 Impact</t>
  </si>
  <si>
    <t>2014-2015 Impact</t>
  </si>
  <si>
    <t>Description/Benefits</t>
  </si>
  <si>
    <t>Yes/No</t>
  </si>
  <si>
    <t>Gross</t>
  </si>
  <si>
    <t>State</t>
  </si>
  <si>
    <t xml:space="preserve">Affordable Housing </t>
  </si>
  <si>
    <t>NYNY IV</t>
  </si>
  <si>
    <t>April 2013</t>
  </si>
  <si>
    <t>No</t>
  </si>
  <si>
    <r>
      <t xml:space="preserve">Engage the MRT Affordable Housing Workgroup on the creation of a new NYNY IV agreement.  Such agreement was enacted in the final workgroup report and approved by the MRT.  </t>
    </r>
    <r>
      <rPr>
        <b/>
        <sz val="11"/>
        <color indexed="8"/>
        <rFont val="Arial"/>
        <family val="2"/>
      </rPr>
      <t>The City expressed interest in providing a match (we will need to confirm).</t>
    </r>
  </si>
  <si>
    <t>Supportive Housing (related to Nursing Home and Hospital closures)</t>
  </si>
  <si>
    <r>
      <t xml:space="preserve">Funding is generated from Medicaid savings associated with the closure of nursing homes and hospitals, and the decertification of nursing home and hospital beds, effective April 1, 2012.  Funding will be used to support MRT supportive housing initiatives.  Need appropriation authority </t>
    </r>
    <r>
      <rPr>
        <b/>
        <sz val="11"/>
        <color indexed="8"/>
        <rFont val="Arial"/>
        <family val="2"/>
      </rPr>
      <t>(up to $3 million -- still working on analysis).</t>
    </r>
  </si>
  <si>
    <t>Totals</t>
  </si>
  <si>
    <t>July 2013</t>
  </si>
  <si>
    <t xml:space="preserve">Managed Long Term Care </t>
  </si>
  <si>
    <t>MLTC Ombudsman</t>
  </si>
  <si>
    <t>Yes</t>
  </si>
  <si>
    <t>Provides a resource for consumers to help navigate plan choices, benefits and all other aspects to the move to MLTC.</t>
  </si>
  <si>
    <t xml:space="preserve">Payment Reform &amp; Quality Measurement </t>
  </si>
  <si>
    <t>Increase NH Quality Pool</t>
  </si>
  <si>
    <t>Reflects an increase in 2013 NH Quality Pool from $50 million to $55 million.</t>
  </si>
  <si>
    <t>Develop Price for Specialty Nursing Homes</t>
  </si>
  <si>
    <t>Essential Community Provider Network and Vital Access Providers</t>
  </si>
  <si>
    <r>
      <t xml:space="preserve">The Essential Community Provider Network (short-term funding) and Vital Access Providers (ongoing rate enhancement or other support) ensure access to care for patients. New York State will assume an active role in ensuring certain essential community providers (hospitals, nursing homes, D&amp;TCs or home health providers) be eligible to receive short-term funding to achieve defined operational goals such as a facility closure, merger, integration or reconfiguration of services. </t>
    </r>
  </si>
  <si>
    <t xml:space="preserve">Additional Considerations </t>
  </si>
  <si>
    <t xml:space="preserve">Health Homes Establishment Grants </t>
  </si>
  <si>
    <t xml:space="preserve">Redirect a portion of the anticipated savings from TCM conversion to Health Homes for IT infrastructure development and governance support in new Health Homes.  Awards will be based upon a formula identified in the Article VII language.  The formula will instruct funds to be distributed to Health Homes based up lack of prior access to funding from HEAL 1,5,10,and 17 and Federal CMA Innovation Grants to the lead Health Home and limited access to HEAL 22 funding for assistance with IT implementation as well as with specific consideration of population eligible for Health Homes and geographic size of region covered by Health Home to ensure currently disadvantaged Health Homes have access to sufficient infrastructure funding.  </t>
  </si>
  <si>
    <t>Minimum Supplmental Rebates</t>
  </si>
  <si>
    <t>October 2013</t>
  </si>
  <si>
    <t>Require that manufacturers whose drug has not been reviewed by the currant PDL process offer a minimum level of rebate in order to avoid the prior authorization of their drug.</t>
  </si>
  <si>
    <t>Eliminate Prescriber Prevails for atypicals (MCOs)</t>
  </si>
  <si>
    <t>Eliminate prescriber prevails provision for Mainstream managed care plans for atypical antipsychotics.</t>
  </si>
  <si>
    <t>Eliminate Prescriber Prevails for atypicals  (FFS)</t>
  </si>
  <si>
    <t xml:space="preserve">Eliminate prescriber prevails provision for Medicaid FFS for  for atypical antipsychotics. </t>
  </si>
  <si>
    <t>Eliminate Prescriber Prevails when opioid limit is exceeded</t>
  </si>
  <si>
    <t>This proposal will allow the denial of a prior authorization if, after giving the prescriber a reasonable opportunity to present a justification, the Department determines that the additional prescription is not medically necessary.</t>
  </si>
  <si>
    <t>Reduce FFS pharmacy brand name reimbursement rate (AWP-17.6%)</t>
  </si>
  <si>
    <t xml:space="preserve">Reduce FFS pharmacy brand reimbursement rate to the weighted average rate achieved by the managed care plans. </t>
  </si>
  <si>
    <t xml:space="preserve">Eliminate summary posting requirement for P&amp;TC meetings </t>
  </si>
  <si>
    <t xml:space="preserve">This proposal will eliminate the need to also prepare and process what in essence amounts to duplicative information, and will enable the Department to implement changes to the Preferred Drug List (PDL) more efficiently, and expedite the collection of rebates. </t>
  </si>
  <si>
    <t xml:space="preserve">Tighten Early Refill edit </t>
  </si>
  <si>
    <t>Modify FFS pharmacy early fill edit by only allowing a 7 day supply on hand at any given time.</t>
  </si>
  <si>
    <t>Article 28, 31, &amp; 32 Service Integration Collaborative Care</t>
  </si>
  <si>
    <t xml:space="preserve">Additional funding to promote the delivery of integrated services (mental health, substance abuse, and physical health) in a single location.  This funding will also be used to promote the Collaborative Care Model which will permit Article 28 clinics to offer integrated mental health services onsite.  </t>
  </si>
  <si>
    <t>Provide for funding for "transitional" adult care facilities to reconfigure their operations.  Federal participation is not guaranteed but will try to secure this funding.</t>
  </si>
  <si>
    <t>Increased HH Rate for members relocating from adult homes</t>
  </si>
  <si>
    <t>Increase the Health Home rate for current residents of adult homes who relocate to more independent living residences (90% Federal Share/10% State Share).</t>
  </si>
  <si>
    <t>Increased MLTC Rate for members relocating from adult homes</t>
  </si>
  <si>
    <t>Increase the MLTC rate for current residents of adult homes who relocate to more independent living residences.</t>
  </si>
  <si>
    <t xml:space="preserve">Single Contract for Bulk Purchase of Incontinence Supplies </t>
  </si>
  <si>
    <t>Authority for single or multiple source contract for management and provision of incontinence supplies. Estimate is preliminary based on survey of other state Medicaid efforts and previous contract pricing for State facilities.</t>
  </si>
  <si>
    <t>Hearing Aid Maximum Reimbursable Amount (MRA)</t>
  </si>
  <si>
    <t>Authority to develop MRAs for hearing aids consistent with existing law authorizing MRAs for medical equipment, supplies, and footwear. Current pricing is invoice cost plus dispensing fee which encourages higher cost products and is administratively burdensome for providers and State (paper claims and manual pricing). Preliminary estimate is based on 25% reduction on expenditures as providers would dispense most cost effective hearing aid to meet the specific medical need of the patient.</t>
  </si>
  <si>
    <t>These funds will be used to extend the Gold STAMP efforts through 2013 by establishing 4 additional Collaboratives in those areas of the State that have not yet been targeted or are underserved.  Funds will also be used to enhance marketing of the intiatives Statewide and to perform an evaluation to determine the effectiveness of the Gold STAMP model on poor performing providers.</t>
  </si>
  <si>
    <t>Providers with High Quality Dividend</t>
  </si>
  <si>
    <r>
      <t xml:space="preserve">This is a one-time dividend to providers that provide the highest level of quality and would be directed to a sector of the Medicaid program that 1) has withstood a significant reduction in payment; and 2) have established measures of quality where rankings could be created with existing data.  In FY2013-14, we are proposing to provide high quality </t>
    </r>
    <r>
      <rPr>
        <u val="single"/>
        <sz val="11"/>
        <color indexed="8"/>
        <rFont val="Arial"/>
        <family val="2"/>
      </rPr>
      <t>home health</t>
    </r>
    <r>
      <rPr>
        <sz val="11"/>
        <color indexed="8"/>
        <rFont val="Arial"/>
        <family val="2"/>
      </rPr>
      <t xml:space="preserve"> providers with a quality dividend, using data collected from the OASIS data system, and measures established by CMS. </t>
    </r>
  </si>
  <si>
    <t>Managed Long Term Care Quality Incentive</t>
  </si>
  <si>
    <t>Similarly, we are proposing to initiate the Managed Long Term Care Quality Incentive (MLTC QI) in FY2013-2014.  The MLTC QI will use established measures of quality, satisfaction and plan performance to rank plans.   A dividend would be paid to plans that have high levels of performance in these areas, with the intention of establishing the MLTC QI as part of the annual rate setting process for MLTC plans.</t>
  </si>
  <si>
    <t>Eliminate Bed Hold</t>
  </si>
  <si>
    <t xml:space="preserve">Recent modifications to the bed hold methodology have significantly mitigated total payments (i.e. from over $100 million to roughly $17 million).  A policy decision needs to be made whether the requirement to hold the bed will also be eliminated.  This proposal may draw criticism from the nursing home associations as well as the consumer groups.  </t>
  </si>
  <si>
    <t>Establishment Grants for Health Homes serving Children</t>
  </si>
  <si>
    <t xml:space="preserve">Redirect a portion of the anticipated savings from TCM conversion to Health Homes that demonstrate the ability to serve the pediatric population.   The funding will support the conectivity of specialty pediatric providers, linkages with care mangement and behavioral health providers with expertise in serving children to assure Health Homes have appopriate infrastructure to meet the special needs of  children, especially medically fragile and/or with behavioral health needs.  Similar to Health Homes primarily serving the adult population Health Homes with the ability to serve children will require IT infrastructure development and governance support to assure conectivity.  Awards will be based upon a formula identified in the Article VII language.  The formula will instruct funds to be distributed to Health Homes based on demontrated connection to pediatric providers, lack of prior access to funding from HEAL 1,5,10,and 17 and Federal CMA Innovation Grants to the lead Health Home and limited access to HEAL 22 funding for assistance with IT implementation as well as with specific consideration of population eligible for Health Homes and geographic size of region covered by Health Home to ensure currently disadvantaged Health Homes have access to sufficient infrastructure funding.  </t>
  </si>
  <si>
    <t xml:space="preserve">State Social Services law is amended to conform with federal law with regard to spousal contributions and responsibilities for spouses residing together in the community. This amendment, which has been proposed in the past, will eliminate the ability of non applying spouses to refuse to contribute toward the cost of care for the applicant spouse. 
</t>
  </si>
  <si>
    <t>Shift OHIP Budget/Takeover Under Global Cap</t>
  </si>
  <si>
    <t>Reflects the growth in admin costs over 11-12 levels ($92 million).</t>
  </si>
  <si>
    <t>Hurricane Sandy</t>
  </si>
  <si>
    <t>Federal Health Care Reform</t>
  </si>
  <si>
    <t>Repeal Family Health Plus</t>
  </si>
  <si>
    <t>January 2014</t>
  </si>
  <si>
    <t xml:space="preserve">The ACA establishes a new mandatory coverage group for adults to 138% of FPL.  As such, all FHP enrollees will be subsumed into the new Medicaid eligibility category.  The adults with incomes between 138% of FPL and 150% of FPL can obtain coverage through a Basic Health Plan, if the State adopts one, or through a Qualified Health Plan with a tax credit.  There is no longer a need for the current FHP program.  </t>
  </si>
  <si>
    <t>Develop Price for Specialty Nursing Homes Facilities - Includes Implementing Price for Pediatric Facilities and Blythedale/CRC Rate Methodology per Recommendations of  Medicially Fragile Children Report (report is being drafted).</t>
  </si>
  <si>
    <t xml:space="preserve">Loss of OMH Transfers to fund DAI/Adult Home Conversion </t>
  </si>
  <si>
    <r>
      <t xml:space="preserve">Gold  STAMP Program to Reduce Pressure Ulcers </t>
    </r>
    <r>
      <rPr>
        <b/>
        <sz val="11"/>
        <color indexed="8"/>
        <rFont val="Arial"/>
        <family val="2"/>
      </rPr>
      <t>(OPEN -- expand to UTI)</t>
    </r>
  </si>
  <si>
    <t xml:space="preserve">Federal Heatlh Care Reform </t>
  </si>
  <si>
    <t>Grand Totals</t>
  </si>
  <si>
    <t>Change</t>
  </si>
  <si>
    <t>Define the Medicaid Benchmark Plan as the Current Medicaid Benefit (without Nursing Home Care)</t>
  </si>
  <si>
    <t xml:space="preserve">The ACA requires states to enroll the new adult eligibility group into a benchmark plan.  The benchmark plan can be the state's Medicaid benefit or it can be one of four other benchmark options.  1.1 million adults subject to the benchmark benefit are already enrolled in Medicaid or FHP and of those 60% are enrolled in Medicaid.  Choosing the Medicaid benefit would be the least disruptive to current enrollees, easier to administer, preserves continuity of coverage as income fluctuates, and eliminates the need to separately identify persons with disabilities or other special health needs who cannot be mandated into a lesser benefit than the full Medicaid benefit and move them into another eligibility category.  Choosing the Medicaid benefit would increase benefits for those enrolled in FHP today which is why there is a cost.    </t>
  </si>
  <si>
    <t>change</t>
  </si>
  <si>
    <r>
      <t xml:space="preserve">Funding is generated from Medicaid savings associated with the closure of nursing homes and hospitals, and the decertification of nursing home and hospital beds, effective April 1, 2012.  Funding will be used to support MRT supportive housing initiatives.  Need appropriation authority </t>
    </r>
    <r>
      <rPr>
        <b/>
        <sz val="11"/>
        <color indexed="8"/>
        <rFont val="Arial"/>
        <family val="2"/>
      </rPr>
      <t>(up to $8 million -- still working on analysis).</t>
    </r>
  </si>
  <si>
    <t xml:space="preserve">Basic Benefit Review </t>
  </si>
  <si>
    <t>Tobacco Cessation Counceling by Dentists</t>
  </si>
  <si>
    <r>
      <t xml:space="preserve">This proposal will </t>
    </r>
    <r>
      <rPr>
        <sz val="11"/>
        <rFont val="Arial"/>
        <family val="2"/>
      </rPr>
      <t xml:space="preserve">expand access to tobacco counseling by reimbursing dentists and will provide greater access to effective, high quality smoking cessation treatment for members. Various meta-analyses have found that smoking-interventions delivered by non-physician clinicians are effective in increasing abstinence rates among smokers. Increased abstinence rates are associated with better health and lower cost. 
</t>
    </r>
  </si>
  <si>
    <t>Lumbar Discography</t>
  </si>
  <si>
    <t>Discontinue coverage of lumbar discography for patients with chronic low back pain</t>
  </si>
  <si>
    <t>Transcutaneous Nerve Stimulation (TENS) for the Treatment of Pain</t>
  </si>
  <si>
    <t>Implantable Infusion Pumps for Non-Cancer Pain</t>
  </si>
  <si>
    <t xml:space="preserve">Limit coverage to cancer patients with intractable cancer pain </t>
  </si>
  <si>
    <t>Self-monitoring of blood glucose (SBMG) for Type 1 and Type 2 Diabetes</t>
  </si>
  <si>
    <t xml:space="preserve">Limit provision of lancets and test strips for patients diabetes contingent on type and management. Type 1 on insulin – no limit; Diabetes during pregnancy – no limit; Type 2 – on insulin – no limit; Type 2 - newly diagnosed – some availability of test strips (10-50) on a one time basis; Type 2 with oral medication – 50 test strips for a 90-day period; Type 2 diabetes with diet control – none.
</t>
  </si>
  <si>
    <t>Develop Price for Specialty Nursing Homes Facilities - Includes Implementing Price for Pediatric Facilities and Blythedale/CRC Rate Methodology per Recommendations of  Medicially Fragile Children Report.</t>
  </si>
  <si>
    <t>CSWs to bill Medicaid</t>
  </si>
  <si>
    <t>Indigent Care Pool Reform/Voluntary UPL Payment</t>
  </si>
  <si>
    <t>Reduce APG Investment for Hospital Outpatient Payments</t>
  </si>
  <si>
    <t>Spousal Support</t>
  </si>
  <si>
    <t>Reflects the growth in admin costs over 11-12 levels ($92 million).  Includes the need for 5 additional FTEs to support CHP rate setting and BIP impementation.</t>
  </si>
  <si>
    <t>Social Workers to bill Medicaid for psy services</t>
  </si>
  <si>
    <t>January 2015</t>
  </si>
  <si>
    <t>Health Home Plus Design targeted at AOT/State Psychiatric Center discharges</t>
  </si>
  <si>
    <t xml:space="preserve">A risk management and quality improvement program to enhance accountability and care coordination for individuals receiving court ordered services through AOT and those who are being discharged from targeted State hospitals.  Specific Health Home providers would be identified to provide this enhanced care management or ACT service and would be accountable to assure necessary services are provided and that risk and quality are managed.  This includes clinical and risk management reviews of the Health Home network providers.  </t>
  </si>
  <si>
    <t>Medicaid Early Intervention Restructuring</t>
  </si>
  <si>
    <t xml:space="preserve">Intergrating covered EI services into the Managed Care program; using supplemental evaluations to established re-referred EI children; require screening of children referred to EI with a diagnosis; using medical and other records to establish eligibility for EI. </t>
  </si>
  <si>
    <t>Revise statutory language to reflect reduction to APG investment reflected in prior year appropriation language.</t>
  </si>
  <si>
    <t>Gold  STAMP Program to Reduce Pressure Ulcers</t>
  </si>
  <si>
    <t>Balance Incentive Program Implementation</t>
  </si>
  <si>
    <t>BIP is a provision of the Affordable Care Act to provide enhanced long term services which will allow NYS an opportunity to receive significant enhanced FMAP over the duration of the grant.</t>
  </si>
  <si>
    <t>Description</t>
  </si>
  <si>
    <t>Supportive Housing (related to Nursing Home and Hospital Closures)</t>
  </si>
  <si>
    <t xml:space="preserve">Discography is a diagnostic procedure used to determine if the lumbar disc is the source of low back pain and  results may put patients at risk for undergoing surgery.  Pursuant to the recommendation of the MRT Basic Benefit Review Work Group, coverage of lumbar discography for chronic low back pain will be discontinued due to the lack of medical evidence and  the potential for patient harm. </t>
  </si>
  <si>
    <t xml:space="preserve">TENS is commonly prescribed for pain treatment.  Pursuant to the recommendation of the MRT Basic Benefit Review Work Group, Medicaid will limit coverage of TENS to pain associated with knee osteoarthritis.  There is a lack of evidence to support the efficacy of TENS for such use other than osteoarthritis of the knee.  </t>
  </si>
  <si>
    <t xml:space="preserve">Reallocate $30M from the NH Financially Disadvantaged Program to the VAP/Safety Net Program for Nursing Homes </t>
  </si>
  <si>
    <t>This proposal eliminates the statutory authorization for the $30 million Financially Disadvantaged Program for nursing homes to effectuate the reallocation of these resources to nursing home providers under the VAP/Safety Net Program.</t>
  </si>
  <si>
    <t>Minimum Supplemental Rebates</t>
  </si>
  <si>
    <t>Eliminate Prescriber Prevails for Atypical Antipsychotic Drug Class (MCOs)</t>
  </si>
  <si>
    <t>Eliminate Prescriber Prevails for All Classes of Drugs (FFS)</t>
  </si>
  <si>
    <t xml:space="preserve">This proposal is consistent with the above proposal and eliminates the prescriber prevails provision for Medicaid FFS for all classes of drugs. </t>
  </si>
  <si>
    <t>Eliminate Prescriber Prevails for Opioids in Excess of Four Prescriptions in a 30 Day Period</t>
  </si>
  <si>
    <t>Reduce FFS Pharmacy Reimbursement Rate to AWP Minus 17.6%</t>
  </si>
  <si>
    <t xml:space="preserve">This proposal reduces FFS pharmacy brand reimbursement rate from Average Wholesale Price (AWP) minus 17% to AWP minus 17.6% which reflects the rate achieved by the managed care plans. </t>
  </si>
  <si>
    <t xml:space="preserve">Eliminate Summary Posting Requirement for P&amp;TC Meetings </t>
  </si>
  <si>
    <t xml:space="preserve">Tighten Early Fill Edit </t>
  </si>
  <si>
    <t>Incontinence Supply Contractor</t>
  </si>
  <si>
    <t>Hearing Aid Administrative Streamliing</t>
  </si>
  <si>
    <t xml:space="preserve">Reinvest Savings Related to the Elimination of Trend Factor for Certain Providers </t>
  </si>
  <si>
    <t xml:space="preserve">ALP Targeted Expansion and Debt Service </t>
  </si>
  <si>
    <t xml:space="preserve">The ACA establishes a new mandatory coverage group for adults to 138% of FPL.  As such, all FHP enrollees will be subsumed into the new Medicaid eligibility category.  The adults with incomes between 138% of FPL and 150% will be able to enroll in a QHP with a tax credit.  The State will wrap the QHP co-premium and cost-sharing for those who were previously enrolled in FHP.   There is no longer a need for the current FHP program.  </t>
  </si>
  <si>
    <t xml:space="preserve">The ACA requires states to enroll the new adult eligibility group into a benchmark plan.  The benchmark plan can be the state's Medicaid benefit or it can be one of four other benchmark options.  1.1 million adults subject to the benchmark benefit are already enrolled in Medicaid or FHP and of those 60% are enrolled in Medicaid.  Choosing the Medicaid benefit would be the least disruptive to current enrollees, easier to administer, preserves continuity of coverage as income fluctuates, and eliminates the need to separately identify persons with disabilities or other special health needs who cannot be mandated into a lesser benefit than the full Medicaid benefit and move them into another eligibility category.  </t>
  </si>
  <si>
    <t>The savings attributable to the elimination of the trend factor for 1) foster care will be reinvested in a pay performance/quality pool and  2) pediatric nursing homes will be reinvested to smooth the transition to a new price, which will serve as benchmark rate for the transition to Managed Care.</t>
  </si>
  <si>
    <t xml:space="preserve">Infusion pumps are surgically implanted to provide round-the-clock drug therapy for pain management for chronic non-cancer pain ( e.g., arthritis, low back pain, etc.).  Pursuant to the recommendation of the MRT Basic Benefit Review Work Group, coverage for  implantable infusion pumps, except in cases of intractable cancer pain, will be discontinued due to insufficient evidence and the potential for patient harm.  Serious drug and device related adverse events, including death may occur with infusion pumps.  </t>
  </si>
  <si>
    <t>Bring ICP methodology into compliance with Federal DSH requirements by basing methodology on Medicaid and uninsured loses and excluding bad debt.</t>
  </si>
  <si>
    <t xml:space="preserve">Integrating covered EI services into the Managed Care program; using supplemental evaluations to established re-referred EI children; require screening of children referred to EI with a diagnosis; using medical and other records to establish eligibility for EI. </t>
  </si>
  <si>
    <t xml:space="preserve">Provides for up to 4,350 additional ALP beds for "transitional " adult homes through an RFP process. Allows for limited capital reimbursement for these new beds pursuant to Commissioner regulations. </t>
  </si>
  <si>
    <t xml:space="preserve">State Social Services law is amended to conform with Federal law with regard to spousal contributions and responsibilities for spouses residing together in the community. This amendment, which has been proposed in the past, will eliminate the ability of non applying spouses to refuse to contribute toward the cost of care for the applicant spouse. 
</t>
  </si>
  <si>
    <t xml:space="preserve">Additional Federal Financial Participation becomes available for childless adults in January 2014. </t>
  </si>
  <si>
    <t>DOH to propose regulation change to facilitate transition from paper to electronic billing to reduce administrative burden on providers and the State. For the 24 types of hearing aids currently covered, DOH will seek industry and stakeholder input on development of maximum fees based on an average cost of products representative of each type of hearing aid. This will allow automated processing of claims and is consistent with current regulations and procedures for complex wheelchairs and other equipment as well as other payors nationwide.</t>
  </si>
  <si>
    <t xml:space="preserve">Currently, beneficiaries are able to obtain up to an extra 90-day supply of medications over the course of 360 days.  This proposal would tighten the FFS pharmacy early fill edit to ensure ample supply and reduce waste so that prescriptions can only be refilled when the amount of medication on hand is equal to or less than a  7-day supply.  </t>
  </si>
  <si>
    <t>Authority to contract for management and provision of incontinence supplies using existing provider network. Savings realized from reduction in per unit cost obtained through leveraging Medicaid's bulk purchasing power, potentially combined with purchasing for State and county-run inpatient and residential facilities. Estimate is preliminary based on survey of other State Medicaid efforts and previous contract pricing for State facilities.</t>
  </si>
  <si>
    <t>These funds will be used to extend the Gold STAMP efforts through 2013 by establishing 4 additional collaboratives in those areas of the State that have not yet been targeted or are underserved.  Funds will also be used to enhance marketing of the initiatives Statewide and to perform an evaluation to determine the effectiveness of the Gold STAMP model on poor performing providers.</t>
  </si>
  <si>
    <t>Require manufacturers of brand drugs that are eligible for State public health plan reimbursement to provide a minimum level supplemental rebate to the State.  If a rebate is not provided by the manufacturer, prior authorization may be required.</t>
  </si>
  <si>
    <t>This proposal will allow the Department to deny prior authorization for opioid analgesic prescriptions in excess of 4 prescriptions in a 30 day period, when clinical criteria as established by FDA and manufacturer guidelines, official compendia, the Medicaid Drug Utilization Review Board (DURB) and the Pharmacy &amp; Therapeutics Committee (P&amp;TC) are not met.</t>
  </si>
  <si>
    <t>This will eliminate the requirement to provide a written P&amp;TC summary notice and allow electronic meeting recordings to serve as public notice.  This will enable the Department to implement changes to the Preferred Drug List (PDL) more efficiently, and expedite the earning of supplemental rebates.</t>
  </si>
  <si>
    <t>The Essential Community Provider Network (short-term funding) and Vital Access Providers (ongoing rate enhancement or other support) ensure access to care for patients. New York State will assume an active role in ensuring certain essential community providers (hospitals, nursing homes, D&amp;TCs or home health providers) will be eligible to receive short-term funding to achieve defined operational goals such as a facility closure, merger, integration or reconfiguration of services.  This proposal will increase the total VAP/Safety Net pool to $182 million in 2013-14 and $153 million in FY 2014.</t>
  </si>
  <si>
    <t xml:space="preserve">DOH is required to approve a prescriber's request for prior authorization of a prescription drug regardless of whether clinical criteria has been met.  This proposal would eliminate the prescriber prevails provision and supports Federal regulations that prohibit payment for experimental, investigational or unproven medical treatment.    </t>
  </si>
  <si>
    <t xml:space="preserve">Funding is generated from Medicaid savings ($3.85 million state) associated with the closure of two nursing homes and two hospitals, and the decertification of nursing home and hospital beds, effective April 1, 2012.  Funding will be used for MRT supportive housing initiatives. </t>
  </si>
  <si>
    <t>Accelerate MRT</t>
  </si>
  <si>
    <t>PCMH Savings</t>
  </si>
  <si>
    <t>Eliminate payments for 2008 PCMH recognized Level 2 providers and reduce payments from $6 pmpm to $5 pmpm for 2008 PCMH recognized Level 3 providers.  Assumes that some providers will meet 2011 standards to receive incentive payment.</t>
  </si>
  <si>
    <t>FIDA Savings from Community DUALS/Administration</t>
  </si>
  <si>
    <t>Additional savings associated with enrolling up to 122,000 dual eligible (Medicare/Medicaid) recipients in the FIDA demonstration.</t>
  </si>
  <si>
    <t>Stricter Utilization Management by Transportation Manager</t>
  </si>
  <si>
    <t>March 2013</t>
  </si>
  <si>
    <t>NYC transportation manager will accelerate migration to livery and public transportation at the most appropriate mode of transport. Improved transportation utilization patterns will be implemented for lower performing providers.</t>
  </si>
  <si>
    <t>Accelerate MLTC Enrollment</t>
  </si>
  <si>
    <t xml:space="preserve">Accelerate mandatory enrollment from 2,000 enrollees per month to 4,000 enrollees per month.  NYC Mandatory enrollment expected to generate -1.3% savings from FFS spend.  Saving estimates are offset by $450,000 for implementation costs. </t>
  </si>
  <si>
    <t>Implement Appropriateness Edits on Emergency Medicaid Pharmacy Claims</t>
  </si>
  <si>
    <t>Implement an edit which will eliminate inappropriate emergency Medicaid pharmacy claims provided to individuals who are eligible for emergency services only (estimated savings are net of OBRA drug rebates).</t>
  </si>
  <si>
    <t>Accelerate BHO/IMD</t>
  </si>
  <si>
    <t>April 2014</t>
  </si>
  <si>
    <t>Language included 2013-14 Executive Budget</t>
  </si>
  <si>
    <t>DOH and OMH are exploring options to generate savings which includes converting State-only funding (i.e., supportive housing/State psych inpatient) into Medicaid capitation payments with shift to BHO/HARPS.</t>
  </si>
  <si>
    <t>Total</t>
  </si>
  <si>
    <t>Other Reforms/Savings</t>
  </si>
  <si>
    <t>Managed Care Efficiency Adjustments</t>
  </si>
  <si>
    <t>DOH is working with Mercer/3M to identify higher and lower performing health plans on savings aimed at reducing hospital readmissions, emergency department use and other avoidable health care costs.</t>
  </si>
  <si>
    <t>Reduce Accounts Receivable Balances</t>
  </si>
  <si>
    <t>DOH will work with provider groups to develop a plan to reduce liabilities owed to the State.</t>
  </si>
  <si>
    <t xml:space="preserve">Activating Ordering/Prescribing/ Referring/Attending Edits </t>
  </si>
  <si>
    <t>Savings identified through implementation of ACA requirement that ordering/referring practitioners must be enrolled in Medicaid program for fee-for-service claims payment to be made.  Estimate assumes six month transition from April to October 2013 to utilize the new expedited enrollment process and 90% improvement in compliance over current levels.</t>
  </si>
  <si>
    <t>Increase Manual Review of Claims</t>
  </si>
  <si>
    <t xml:space="preserve">Improved editing allows better targeting of potential billing errors, fraud, waste and abuse through additional cost effective manual review in fee-for-service, including provider on review, near duplicate, third party zero fill, timely billing, and potential inappropriate combinations of services.  </t>
  </si>
  <si>
    <t>Basic Benefit Enhancements</t>
  </si>
  <si>
    <t>Discontinue coverage for Functional Electrical Stimulators (FES) for Spinal Cord and Head Injury, Cerebral Palsy, and Upper Motor Neuron Disease.</t>
  </si>
  <si>
    <t>Gold STAMP Program to Reduce Pressure Ulcers</t>
  </si>
  <si>
    <t>Additional Medicaid savings from expanding efforts to reduce pressure ulcers for NH residents.</t>
  </si>
  <si>
    <t>Eliminate e-Prescribing Incentive</t>
  </si>
  <si>
    <t xml:space="preserve">To encourage the use of e-prescribing, the NY State legislature authorized the payment of an incentive to eligible providers for each approved ambulatory Medicaid e-prescription plus a maximum of five refills. This proposal will eliminate the e-prescribing incentive payment as it will no longer be required due to sufficient  federal incentives, and the State requirement (I-STOP) for providers to adopt e-prescribing  in 2014. </t>
  </si>
  <si>
    <t>Revenue Maximization Initiatives</t>
  </si>
  <si>
    <t>Federal Revenue from Additional Emergency Medicaid Claiming and Other Possible Efforts</t>
  </si>
  <si>
    <t>Aliessa populationis claimed as FNP except for emergency services.  However, none of the emergency services provided to Aliessa inidividuals in a managed care setting are claimed as FP.  This project will identify and submit these services to FP.</t>
  </si>
  <si>
    <t>Restore 2% Across the Board Reduction</t>
  </si>
  <si>
    <t>Restoration begins in the forth quarter of SFY 2013-14.</t>
  </si>
  <si>
    <t>2012-13 Global Cap Underspending</t>
  </si>
  <si>
    <t>Use 2012-13 Global Cap underspending to pre-pay 2013-14 expenses.</t>
  </si>
  <si>
    <t>Staff</t>
  </si>
  <si>
    <t>Liz M., Mark K.</t>
  </si>
  <si>
    <t>Greg A.</t>
  </si>
  <si>
    <t>John U.</t>
  </si>
  <si>
    <t>Jonathan B.</t>
  </si>
  <si>
    <t>Mark K.</t>
  </si>
  <si>
    <t>Pat R.</t>
  </si>
  <si>
    <t>Jackie P.</t>
  </si>
  <si>
    <t>Judy 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</si>
</sst>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0_);\(&quot;$&quot;#,##0.000\)"/>
    <numFmt numFmtId="166" formatCode="#,##0.000_);\(#,##0.000\)"/>
  </numFmts>
  <fonts count="48">
    <font>
      <sz val="10"/>
      <color theme="1"/>
      <name val="Arial"/>
      <family val="2"/>
    </font>
    <font>
      <sz val="11"/>
      <color indexed="8"/>
      <name val="Calibri"/>
      <family val="2"/>
    </font>
    <font>
      <sz val="11"/>
      <name val="Arial"/>
      <family val="2"/>
    </font>
    <font>
      <b/>
      <sz val="11"/>
      <color indexed="8"/>
      <name val="Arial"/>
      <family val="2"/>
    </font>
    <font>
      <b/>
      <sz val="11"/>
      <name val="Arial"/>
      <family val="2"/>
    </font>
    <font>
      <u val="single"/>
      <sz val="11"/>
      <color indexed="8"/>
      <name val="Arial"/>
      <family val="2"/>
    </font>
    <font>
      <sz val="11"/>
      <color indexed="8"/>
      <name val="Arial"/>
      <family val="2"/>
    </font>
    <font>
      <sz val="8"/>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62"/>
      <name val="Arial"/>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0"/>
      <color rgb="FF3F3F76"/>
      <name val="Arial"/>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sz val="11"/>
      <color theme="1"/>
      <name val="Arial"/>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9" tint="0.399949997663497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style="thin"/>
      <right style="thin"/>
      <top/>
      <bottom style="thin"/>
    </border>
    <border>
      <left style="thin"/>
      <right style="thin"/>
      <top style="thin"/>
      <bottom style="thin"/>
    </border>
    <border>
      <left/>
      <right/>
      <top style="thin"/>
      <bottom/>
    </border>
    <border>
      <left/>
      <right style="thin">
        <color rgb="FF7F7F7F"/>
      </right>
      <top style="thin">
        <color rgb="FF7F7F7F"/>
      </top>
      <bottom style="thin">
        <color rgb="FF7F7F7F"/>
      </bottom>
    </border>
    <border>
      <left style="thin"/>
      <right/>
      <top/>
      <bottom/>
    </border>
    <border>
      <left/>
      <right style="thin">
        <color rgb="FF7F7F7F"/>
      </right>
      <top/>
      <bottom/>
    </border>
    <border>
      <left style="thin"/>
      <right style="thin"/>
      <top style="thin"/>
      <bottom/>
    </border>
    <border>
      <left style="thin"/>
      <right/>
      <top style="thin"/>
      <bottom style="thin"/>
    </border>
    <border>
      <left/>
      <right style="thin"/>
      <top style="thin"/>
      <bottom style="thin"/>
    </border>
    <border>
      <left style="thin">
        <color rgb="FF7F7F7F"/>
      </left>
      <right/>
      <top style="thin">
        <color rgb="FF7F7F7F"/>
      </top>
      <bottom style="thin">
        <color rgb="FF7F7F7F"/>
      </bottom>
    </border>
    <border>
      <left/>
      <right/>
      <top style="thin">
        <color rgb="FF7F7F7F"/>
      </top>
      <bottom style="thin">
        <color rgb="FF7F7F7F"/>
      </bottom>
    </border>
    <border>
      <left style="thin">
        <color rgb="FF7F7F7F"/>
      </left>
      <right/>
      <top/>
      <botto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7"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33">
    <xf numFmtId="0" fontId="0" fillId="0" borderId="0" xfId="0" applyAlignment="1">
      <alignment/>
    </xf>
    <xf numFmtId="0" fontId="45" fillId="2" borderId="10" xfId="15" applyFont="1" applyBorder="1" applyAlignment="1">
      <alignment horizontal="center" vertical="center" wrapText="1"/>
    </xf>
    <xf numFmtId="0" fontId="46" fillId="0" borderId="0" xfId="0" applyFont="1" applyAlignment="1">
      <alignment horizontal="left" vertical="center"/>
    </xf>
    <xf numFmtId="0" fontId="45" fillId="2" borderId="11" xfId="15" applyFont="1" applyBorder="1" applyAlignment="1">
      <alignment horizontal="center" vertical="center" wrapText="1"/>
    </xf>
    <xf numFmtId="7" fontId="45" fillId="2" borderId="12" xfId="15" applyNumberFormat="1" applyFont="1" applyBorder="1" applyAlignment="1">
      <alignment horizontal="right" vertical="center"/>
    </xf>
    <xf numFmtId="0" fontId="46" fillId="19" borderId="0" xfId="0" applyFont="1" applyFill="1" applyAlignment="1">
      <alignment horizontal="left" vertical="center"/>
    </xf>
    <xf numFmtId="49" fontId="2" fillId="0" borderId="0" xfId="0" applyNumberFormat="1" applyFont="1" applyAlignment="1">
      <alignment vertical="top" wrapText="1"/>
    </xf>
    <xf numFmtId="0" fontId="2" fillId="0" borderId="0" xfId="0" applyFont="1" applyAlignment="1">
      <alignment vertical="top" wrapText="1"/>
    </xf>
    <xf numFmtId="49" fontId="46" fillId="0" borderId="0" xfId="0" applyNumberFormat="1" applyFont="1" applyFill="1" applyAlignment="1">
      <alignment horizontal="center" vertical="top" wrapText="1"/>
    </xf>
    <xf numFmtId="17" fontId="46" fillId="0" borderId="0" xfId="0" applyNumberFormat="1" applyFont="1" applyAlignment="1">
      <alignment horizontal="center" vertical="top" wrapText="1"/>
    </xf>
    <xf numFmtId="7" fontId="46" fillId="0" borderId="0" xfId="0" applyNumberFormat="1" applyFont="1" applyBorder="1" applyAlignment="1">
      <alignment horizontal="right" vertical="top"/>
    </xf>
    <xf numFmtId="0" fontId="46" fillId="33" borderId="0" xfId="0" applyNumberFormat="1" applyFont="1" applyFill="1" applyAlignment="1">
      <alignment vertical="top" wrapText="1"/>
    </xf>
    <xf numFmtId="0" fontId="46" fillId="0" borderId="0" xfId="0" applyFont="1" applyAlignment="1">
      <alignment horizontal="left" vertical="top"/>
    </xf>
    <xf numFmtId="49" fontId="46" fillId="0" borderId="0" xfId="0" applyNumberFormat="1" applyFont="1" applyAlignment="1">
      <alignment vertical="top" wrapText="1"/>
    </xf>
    <xf numFmtId="0" fontId="46" fillId="0" borderId="0" xfId="0" applyFont="1" applyAlignment="1">
      <alignment vertical="top" wrapText="1"/>
    </xf>
    <xf numFmtId="0" fontId="46" fillId="33" borderId="0" xfId="0" applyFont="1" applyFill="1" applyAlignment="1">
      <alignment vertical="top" wrapText="1"/>
    </xf>
    <xf numFmtId="49" fontId="45" fillId="0" borderId="0" xfId="0" applyNumberFormat="1" applyFont="1" applyAlignment="1">
      <alignment vertical="center" wrapText="1"/>
    </xf>
    <xf numFmtId="0" fontId="45" fillId="0" borderId="0" xfId="0" applyFont="1" applyAlignment="1">
      <alignment vertical="center" wrapText="1"/>
    </xf>
    <xf numFmtId="0" fontId="45" fillId="0" borderId="0" xfId="0" applyFont="1" applyAlignment="1">
      <alignment horizontal="center" vertical="center" wrapText="1"/>
    </xf>
    <xf numFmtId="7" fontId="45" fillId="0" borderId="13" xfId="0" applyNumberFormat="1" applyFont="1" applyBorder="1" applyAlignment="1">
      <alignment horizontal="right" vertical="center"/>
    </xf>
    <xf numFmtId="0" fontId="46" fillId="0" borderId="0" xfId="0" applyFont="1" applyAlignment="1">
      <alignment vertical="center" wrapText="1"/>
    </xf>
    <xf numFmtId="49" fontId="2" fillId="0" borderId="0" xfId="0" applyNumberFormat="1" applyFont="1" applyFill="1" applyAlignment="1">
      <alignment horizontal="center" vertical="top" wrapText="1"/>
    </xf>
    <xf numFmtId="17" fontId="2" fillId="0" borderId="0" xfId="0" applyNumberFormat="1" applyFont="1" applyAlignment="1">
      <alignment horizontal="center" vertical="top" wrapText="1"/>
    </xf>
    <xf numFmtId="7" fontId="2" fillId="0" borderId="0" xfId="0" applyNumberFormat="1" applyFont="1" applyAlignment="1">
      <alignment horizontal="right" vertical="top"/>
    </xf>
    <xf numFmtId="0" fontId="46" fillId="0" borderId="0" xfId="0" applyFont="1" applyAlignment="1">
      <alignment horizontal="left" vertical="top" wrapText="1"/>
    </xf>
    <xf numFmtId="49" fontId="45" fillId="0" borderId="0" xfId="0" applyNumberFormat="1" applyFont="1" applyAlignment="1">
      <alignment vertical="top" wrapText="1"/>
    </xf>
    <xf numFmtId="0" fontId="45" fillId="0" borderId="0" xfId="0" applyFont="1" applyAlignment="1">
      <alignment vertical="top" wrapText="1"/>
    </xf>
    <xf numFmtId="7" fontId="45" fillId="0" borderId="0" xfId="0" applyNumberFormat="1" applyFont="1" applyAlignment="1">
      <alignment horizontal="right" vertical="top"/>
    </xf>
    <xf numFmtId="49" fontId="46" fillId="0" borderId="0" xfId="0" applyNumberFormat="1" applyFont="1" applyFill="1" applyAlignment="1">
      <alignment vertical="top" wrapText="1"/>
    </xf>
    <xf numFmtId="17" fontId="46" fillId="0" borderId="0" xfId="0" applyNumberFormat="1" applyFont="1" applyFill="1" applyAlignment="1">
      <alignment horizontal="center" vertical="top" wrapText="1"/>
    </xf>
    <xf numFmtId="7" fontId="46" fillId="0" borderId="0" xfId="0" applyNumberFormat="1" applyFont="1" applyFill="1" applyBorder="1" applyAlignment="1">
      <alignment horizontal="right" vertical="top"/>
    </xf>
    <xf numFmtId="0" fontId="46" fillId="0" borderId="0" xfId="0" applyFont="1" applyFill="1" applyAlignment="1">
      <alignment vertical="top" wrapText="1"/>
    </xf>
    <xf numFmtId="0" fontId="46" fillId="0" borderId="0" xfId="0" applyFont="1" applyAlignment="1">
      <alignment horizontal="center" vertical="top" wrapText="1"/>
    </xf>
    <xf numFmtId="49" fontId="46" fillId="0" borderId="0" xfId="0" applyNumberFormat="1" applyFont="1" applyFill="1" applyBorder="1" applyAlignment="1">
      <alignment vertical="top" wrapText="1"/>
    </xf>
    <xf numFmtId="0" fontId="46" fillId="0" borderId="0" xfId="0" applyFont="1" applyFill="1" applyBorder="1" applyAlignment="1">
      <alignment vertical="top" wrapText="1"/>
    </xf>
    <xf numFmtId="49" fontId="45" fillId="33" borderId="0" xfId="0" applyNumberFormat="1" applyFont="1" applyFill="1" applyAlignment="1">
      <alignment vertical="top" wrapText="1"/>
    </xf>
    <xf numFmtId="49" fontId="45" fillId="33" borderId="0" xfId="0" applyNumberFormat="1" applyFont="1" applyFill="1" applyBorder="1" applyAlignment="1">
      <alignment vertical="top" wrapText="1"/>
    </xf>
    <xf numFmtId="49" fontId="45" fillId="33" borderId="0" xfId="0" applyNumberFormat="1" applyFont="1" applyFill="1" applyAlignment="1">
      <alignment horizontal="center" vertical="top" wrapText="1"/>
    </xf>
    <xf numFmtId="17" fontId="45" fillId="33" borderId="0" xfId="0" applyNumberFormat="1" applyFont="1" applyFill="1" applyAlignment="1">
      <alignment horizontal="center" vertical="top" wrapText="1"/>
    </xf>
    <xf numFmtId="7" fontId="45" fillId="33" borderId="0" xfId="0" applyNumberFormat="1" applyFont="1" applyFill="1" applyBorder="1" applyAlignment="1">
      <alignment horizontal="right" vertical="top"/>
    </xf>
    <xf numFmtId="0" fontId="45" fillId="0" borderId="0" xfId="0" applyFont="1" applyAlignment="1">
      <alignment horizontal="left" vertical="top"/>
    </xf>
    <xf numFmtId="49" fontId="46" fillId="0" borderId="0" xfId="0" applyNumberFormat="1" applyFont="1" applyFill="1" applyBorder="1" applyAlignment="1">
      <alignment horizontal="left" vertical="top" wrapText="1"/>
    </xf>
    <xf numFmtId="0" fontId="46" fillId="0" borderId="0" xfId="0" applyFont="1" applyFill="1" applyBorder="1" applyAlignment="1">
      <alignment horizontal="left" vertical="top" wrapText="1"/>
    </xf>
    <xf numFmtId="0" fontId="46" fillId="0" borderId="0" xfId="0" applyFont="1" applyAlignment="1">
      <alignment horizontal="center" vertical="center" wrapText="1"/>
    </xf>
    <xf numFmtId="7" fontId="45" fillId="0" borderId="13" xfId="0" applyNumberFormat="1" applyFont="1" applyBorder="1" applyAlignment="1">
      <alignment horizontal="right" vertical="center" wrapText="1"/>
    </xf>
    <xf numFmtId="7" fontId="46" fillId="0" borderId="0" xfId="0" applyNumberFormat="1" applyFont="1" applyAlignment="1">
      <alignment horizontal="right" vertical="top"/>
    </xf>
    <xf numFmtId="0" fontId="2" fillId="0" borderId="0" xfId="0" applyFont="1" applyBorder="1" applyAlignment="1">
      <alignment vertical="top"/>
    </xf>
    <xf numFmtId="0" fontId="2" fillId="0" borderId="0" xfId="0" applyFont="1" applyBorder="1" applyAlignment="1">
      <alignment horizontal="center" vertical="top"/>
    </xf>
    <xf numFmtId="7" fontId="2" fillId="0" borderId="0" xfId="0" applyNumberFormat="1" applyFont="1" applyBorder="1" applyAlignment="1">
      <alignment horizontal="right" vertical="top"/>
    </xf>
    <xf numFmtId="0" fontId="2" fillId="0" borderId="0" xfId="0" applyNumberFormat="1" applyFont="1" applyBorder="1" applyAlignment="1">
      <alignment vertical="top" wrapText="1"/>
    </xf>
    <xf numFmtId="0" fontId="2" fillId="0" borderId="0" xfId="0" applyFont="1" applyAlignment="1">
      <alignment horizontal="left" vertical="top"/>
    </xf>
    <xf numFmtId="49" fontId="2" fillId="0" borderId="0" xfId="0" applyNumberFormat="1" applyFont="1" applyFill="1" applyAlignment="1">
      <alignment vertical="top" wrapText="1"/>
    </xf>
    <xf numFmtId="0" fontId="2" fillId="0" borderId="0" xfId="0" applyFont="1" applyFill="1" applyBorder="1" applyAlignment="1">
      <alignment horizontal="center" vertical="top"/>
    </xf>
    <xf numFmtId="7" fontId="2" fillId="0" borderId="0" xfId="0" applyNumberFormat="1" applyFont="1" applyFill="1" applyBorder="1" applyAlignment="1">
      <alignment horizontal="right" vertical="top"/>
    </xf>
    <xf numFmtId="0" fontId="2" fillId="0" borderId="0" xfId="0" applyFont="1" applyBorder="1" applyAlignment="1">
      <alignment vertical="top" wrapText="1"/>
    </xf>
    <xf numFmtId="0" fontId="2" fillId="0" borderId="0" xfId="0" applyFont="1" applyFill="1" applyBorder="1" applyAlignment="1">
      <alignment vertical="top" wrapText="1"/>
    </xf>
    <xf numFmtId="0" fontId="2" fillId="0" borderId="0" xfId="0" applyFont="1" applyFill="1" applyAlignment="1">
      <alignment horizontal="left" vertical="top"/>
    </xf>
    <xf numFmtId="0" fontId="46" fillId="0" borderId="0" xfId="0" applyFont="1" applyBorder="1" applyAlignment="1">
      <alignment horizontal="center" vertical="top"/>
    </xf>
    <xf numFmtId="0" fontId="46" fillId="0" borderId="0" xfId="0" applyFont="1" applyBorder="1" applyAlignment="1">
      <alignment vertical="top" wrapText="1"/>
    </xf>
    <xf numFmtId="0" fontId="46" fillId="0" borderId="0" xfId="0" applyFont="1" applyAlignment="1">
      <alignment vertical="top"/>
    </xf>
    <xf numFmtId="0" fontId="46" fillId="0" borderId="0" xfId="0" applyFont="1" applyFill="1" applyBorder="1" applyAlignment="1">
      <alignment vertical="top"/>
    </xf>
    <xf numFmtId="17" fontId="2" fillId="0" borderId="0" xfId="0" applyNumberFormat="1" applyFont="1" applyBorder="1" applyAlignment="1" quotePrefix="1">
      <alignment horizontal="center" vertical="top"/>
    </xf>
    <xf numFmtId="0" fontId="46" fillId="0" borderId="0" xfId="0" applyFont="1" applyBorder="1" applyAlignment="1">
      <alignment vertical="top"/>
    </xf>
    <xf numFmtId="7" fontId="4" fillId="33" borderId="0" xfId="0" applyNumberFormat="1" applyFont="1" applyFill="1" applyBorder="1" applyAlignment="1">
      <alignment horizontal="right" vertical="top"/>
    </xf>
    <xf numFmtId="49" fontId="46" fillId="0" borderId="0" xfId="0" applyNumberFormat="1" applyFont="1" applyAlignment="1">
      <alignment horizontal="left" vertical="top" wrapText="1"/>
    </xf>
    <xf numFmtId="39" fontId="46" fillId="0" borderId="0" xfId="0" applyNumberFormat="1" applyFont="1" applyAlignment="1">
      <alignment horizontal="right" vertical="top" wrapText="1"/>
    </xf>
    <xf numFmtId="0" fontId="45" fillId="33" borderId="0" xfId="0" applyFont="1" applyFill="1" applyBorder="1" applyAlignment="1">
      <alignment vertical="top" wrapText="1"/>
    </xf>
    <xf numFmtId="0" fontId="45" fillId="33" borderId="0" xfId="0" applyFont="1" applyFill="1" applyBorder="1" applyAlignment="1">
      <alignment horizontal="center" vertical="top"/>
    </xf>
    <xf numFmtId="0" fontId="45" fillId="33" borderId="0" xfId="0" applyFont="1" applyFill="1" applyBorder="1" applyAlignment="1">
      <alignment vertical="top"/>
    </xf>
    <xf numFmtId="0" fontId="4" fillId="30" borderId="1" xfId="53" applyFont="1" applyAlignment="1">
      <alignment horizontal="left" vertical="center"/>
    </xf>
    <xf numFmtId="7" fontId="4" fillId="30" borderId="1" xfId="53" applyNumberFormat="1" applyFont="1" applyAlignment="1">
      <alignment horizontal="right" vertical="center" wrapText="1"/>
    </xf>
    <xf numFmtId="0" fontId="4" fillId="30" borderId="1" xfId="53" applyFont="1" applyAlignment="1">
      <alignment vertical="center" wrapText="1"/>
    </xf>
    <xf numFmtId="49" fontId="6" fillId="0" borderId="0" xfId="0" applyNumberFormat="1" applyFont="1" applyAlignment="1">
      <alignment vertical="top" wrapText="1"/>
    </xf>
    <xf numFmtId="7" fontId="2" fillId="0" borderId="0" xfId="0" applyNumberFormat="1" applyFont="1" applyBorder="1" applyAlignment="1">
      <alignment horizontal="right" vertical="top" wrapText="1"/>
    </xf>
    <xf numFmtId="0" fontId="2" fillId="0" borderId="0" xfId="0" applyNumberFormat="1" applyFont="1" applyAlignment="1">
      <alignment vertical="top" wrapText="1"/>
    </xf>
    <xf numFmtId="37" fontId="46" fillId="0" borderId="0" xfId="0" applyNumberFormat="1" applyFont="1" applyAlignment="1">
      <alignment horizontal="right" vertical="top" wrapText="1"/>
    </xf>
    <xf numFmtId="49" fontId="46" fillId="33" borderId="0" xfId="0" applyNumberFormat="1" applyFont="1" applyFill="1" applyAlignment="1">
      <alignment vertical="top" wrapText="1"/>
    </xf>
    <xf numFmtId="0" fontId="46" fillId="33" borderId="0" xfId="0" applyFont="1" applyFill="1" applyBorder="1" applyAlignment="1">
      <alignment vertical="top" wrapText="1"/>
    </xf>
    <xf numFmtId="49" fontId="46" fillId="33" borderId="0" xfId="0" applyNumberFormat="1" applyFont="1" applyFill="1" applyAlignment="1">
      <alignment horizontal="center" vertical="top" wrapText="1"/>
    </xf>
    <xf numFmtId="0" fontId="46" fillId="33" borderId="0" xfId="0" applyFont="1" applyFill="1" applyBorder="1" applyAlignment="1">
      <alignment horizontal="center" vertical="top"/>
    </xf>
    <xf numFmtId="7" fontId="46" fillId="33" borderId="0" xfId="0" applyNumberFormat="1" applyFont="1" applyFill="1" applyBorder="1" applyAlignment="1">
      <alignment horizontal="right" vertical="top"/>
    </xf>
    <xf numFmtId="7" fontId="46" fillId="0" borderId="0" xfId="0" applyNumberFormat="1" applyFont="1" applyAlignment="1">
      <alignment horizontal="left" vertical="top"/>
    </xf>
    <xf numFmtId="7" fontId="2" fillId="0" borderId="0" xfId="0" applyNumberFormat="1" applyFont="1" applyAlignment="1">
      <alignment horizontal="left" vertical="top"/>
    </xf>
    <xf numFmtId="0" fontId="2" fillId="0" borderId="0" xfId="0" applyNumberFormat="1" applyFont="1" applyFill="1" applyBorder="1" applyAlignment="1">
      <alignment vertical="top" wrapText="1"/>
    </xf>
    <xf numFmtId="0" fontId="2" fillId="0" borderId="0" xfId="0" applyNumberFormat="1" applyFont="1" applyFill="1" applyAlignment="1">
      <alignment vertical="top" wrapText="1"/>
    </xf>
    <xf numFmtId="49" fontId="4" fillId="30" borderId="14" xfId="53" applyNumberFormat="1" applyFont="1" applyBorder="1" applyAlignment="1">
      <alignment vertical="center" wrapText="1"/>
    </xf>
    <xf numFmtId="0" fontId="0" fillId="0" borderId="0" xfId="0" applyAlignment="1">
      <alignment/>
    </xf>
    <xf numFmtId="49" fontId="46" fillId="0" borderId="0" xfId="0" applyNumberFormat="1" applyFont="1" applyFill="1" applyAlignment="1">
      <alignment vertical="top" wrapText="1"/>
    </xf>
    <xf numFmtId="49" fontId="46" fillId="0" borderId="0" xfId="0" applyNumberFormat="1" applyFont="1" applyAlignment="1">
      <alignment vertical="top" wrapText="1"/>
    </xf>
    <xf numFmtId="0" fontId="46" fillId="0" borderId="0" xfId="0" applyFont="1" applyAlignment="1">
      <alignment vertical="top" wrapText="1"/>
    </xf>
    <xf numFmtId="49" fontId="45" fillId="0" borderId="0" xfId="0" applyNumberFormat="1" applyFont="1" applyAlignment="1">
      <alignment vertical="top" wrapText="1"/>
    </xf>
    <xf numFmtId="0" fontId="45" fillId="0" borderId="0" xfId="0" applyFont="1" applyAlignment="1">
      <alignment vertical="top" wrapText="1"/>
    </xf>
    <xf numFmtId="49" fontId="46" fillId="0" borderId="0" xfId="0" applyNumberFormat="1" applyFont="1" applyFill="1" applyBorder="1" applyAlignment="1">
      <alignment vertical="top" wrapText="1"/>
    </xf>
    <xf numFmtId="0" fontId="46" fillId="0" borderId="0" xfId="0" applyFont="1" applyFill="1" applyBorder="1" applyAlignment="1">
      <alignment vertical="top" wrapText="1"/>
    </xf>
    <xf numFmtId="7" fontId="46" fillId="0" borderId="0" xfId="0" applyNumberFormat="1" applyFont="1" applyFill="1" applyBorder="1" applyAlignment="1">
      <alignment horizontal="right" vertical="top"/>
    </xf>
    <xf numFmtId="7" fontId="46" fillId="0" borderId="0" xfId="0" applyNumberFormat="1" applyFont="1" applyBorder="1" applyAlignment="1">
      <alignment horizontal="right" vertical="top"/>
    </xf>
    <xf numFmtId="49" fontId="46" fillId="0" borderId="0" xfId="0" applyNumberFormat="1" applyFont="1" applyFill="1" applyAlignment="1">
      <alignment horizontal="center" vertical="top" wrapText="1"/>
    </xf>
    <xf numFmtId="17" fontId="46" fillId="0" borderId="0" xfId="0" applyNumberFormat="1" applyFont="1" applyAlignment="1">
      <alignment horizontal="center" vertical="top" wrapText="1"/>
    </xf>
    <xf numFmtId="17" fontId="46" fillId="0" borderId="0" xfId="0" applyNumberFormat="1" applyFont="1" applyFill="1" applyAlignment="1">
      <alignment horizontal="center" vertical="top" wrapText="1"/>
    </xf>
    <xf numFmtId="0" fontId="46" fillId="0" borderId="0" xfId="0" applyFont="1" applyAlignment="1">
      <alignment horizontal="left" vertical="top" wrapText="1"/>
    </xf>
    <xf numFmtId="0" fontId="46" fillId="0" borderId="0" xfId="0" applyFont="1" applyBorder="1" applyAlignment="1">
      <alignment vertical="top"/>
    </xf>
    <xf numFmtId="0" fontId="46" fillId="0" borderId="0" xfId="0" applyFont="1" applyBorder="1" applyAlignment="1">
      <alignment horizontal="center" vertical="top"/>
    </xf>
    <xf numFmtId="0" fontId="46" fillId="0" borderId="0" xfId="0" applyFont="1" applyFill="1" applyBorder="1" applyAlignment="1">
      <alignment vertical="top"/>
    </xf>
    <xf numFmtId="0" fontId="46" fillId="0" borderId="0" xfId="0" applyFont="1" applyBorder="1" applyAlignment="1">
      <alignment vertical="top" wrapText="1"/>
    </xf>
    <xf numFmtId="7" fontId="46" fillId="0" borderId="0" xfId="0" applyNumberFormat="1" applyFont="1" applyAlignment="1">
      <alignment horizontal="right" vertical="top"/>
    </xf>
    <xf numFmtId="7" fontId="45" fillId="0" borderId="0" xfId="0" applyNumberFormat="1" applyFont="1" applyAlignment="1">
      <alignment horizontal="right" vertical="top"/>
    </xf>
    <xf numFmtId="0" fontId="45" fillId="2" borderId="10" xfId="15" applyFont="1" applyBorder="1" applyAlignment="1">
      <alignment horizontal="center" vertical="center" wrapText="1"/>
    </xf>
    <xf numFmtId="0" fontId="45" fillId="2" borderId="11" xfId="15" applyFont="1" applyBorder="1" applyAlignment="1">
      <alignment horizontal="center" vertical="center" wrapText="1"/>
    </xf>
    <xf numFmtId="7" fontId="45" fillId="2" borderId="12" xfId="15" applyNumberFormat="1" applyFont="1" applyBorder="1" applyAlignment="1">
      <alignment horizontal="right" vertical="center"/>
    </xf>
    <xf numFmtId="49" fontId="4" fillId="30" borderId="14" xfId="53" applyNumberFormat="1" applyFont="1" applyBorder="1" applyAlignment="1">
      <alignment vertical="center" wrapText="1"/>
    </xf>
    <xf numFmtId="7" fontId="4" fillId="30" borderId="1" xfId="53" applyNumberFormat="1" applyFont="1" applyAlignment="1">
      <alignment horizontal="right" vertical="center" wrapText="1"/>
    </xf>
    <xf numFmtId="49" fontId="45" fillId="0" borderId="0" xfId="0" applyNumberFormat="1" applyFont="1" applyAlignment="1">
      <alignment vertical="center" wrapText="1"/>
    </xf>
    <xf numFmtId="0" fontId="45" fillId="0" borderId="0" xfId="0" applyFont="1" applyAlignment="1">
      <alignment vertical="center" wrapText="1"/>
    </xf>
    <xf numFmtId="0" fontId="46" fillId="0" borderId="0" xfId="0" applyFont="1" applyAlignment="1">
      <alignment horizontal="center" vertical="center" wrapText="1"/>
    </xf>
    <xf numFmtId="7" fontId="45" fillId="0" borderId="13" xfId="0" applyNumberFormat="1" applyFont="1" applyBorder="1" applyAlignment="1">
      <alignment horizontal="right" vertical="center" wrapText="1"/>
    </xf>
    <xf numFmtId="7" fontId="45" fillId="0" borderId="13" xfId="0" applyNumberFormat="1" applyFont="1" applyBorder="1" applyAlignment="1">
      <alignment horizontal="right" vertical="center"/>
    </xf>
    <xf numFmtId="0" fontId="45" fillId="0" borderId="0" xfId="0" applyFont="1" applyAlignment="1">
      <alignment horizontal="center" vertical="center" wrapText="1"/>
    </xf>
    <xf numFmtId="49" fontId="46" fillId="0" borderId="0" xfId="0" applyNumberFormat="1" applyFont="1" applyAlignment="1">
      <alignment horizontal="left" vertical="top" wrapText="1"/>
    </xf>
    <xf numFmtId="37" fontId="46" fillId="0" borderId="0" xfId="0" applyNumberFormat="1" applyFont="1" applyAlignment="1">
      <alignment horizontal="right" vertical="top" wrapText="1"/>
    </xf>
    <xf numFmtId="39" fontId="46" fillId="0" borderId="0" xfId="0" applyNumberFormat="1" applyFont="1" applyAlignment="1">
      <alignment horizontal="right" vertical="top" wrapText="1"/>
    </xf>
    <xf numFmtId="0" fontId="46" fillId="0" borderId="0" xfId="0" applyFont="1" applyFill="1" applyAlignment="1">
      <alignment vertical="top" wrapText="1"/>
    </xf>
    <xf numFmtId="0" fontId="46" fillId="0" borderId="0" xfId="0" applyFont="1" applyAlignment="1">
      <alignment vertical="top"/>
    </xf>
    <xf numFmtId="0" fontId="46" fillId="33" borderId="0" xfId="0" applyNumberFormat="1" applyFont="1" applyFill="1" applyAlignment="1">
      <alignment vertical="top" wrapText="1"/>
    </xf>
    <xf numFmtId="49" fontId="46" fillId="33" borderId="0" xfId="0" applyNumberFormat="1" applyFont="1" applyFill="1" applyAlignment="1">
      <alignment horizontal="center" vertical="top" wrapText="1"/>
    </xf>
    <xf numFmtId="7" fontId="46" fillId="33" borderId="0" xfId="0" applyNumberFormat="1" applyFont="1" applyFill="1" applyBorder="1" applyAlignment="1">
      <alignment horizontal="right" vertical="top"/>
    </xf>
    <xf numFmtId="7" fontId="45" fillId="0" borderId="0" xfId="0" applyNumberFormat="1" applyFont="1" applyBorder="1" applyAlignment="1">
      <alignment horizontal="right" vertical="center"/>
    </xf>
    <xf numFmtId="164" fontId="46" fillId="0" borderId="0" xfId="0" applyNumberFormat="1" applyFont="1" applyAlignment="1">
      <alignment horizontal="right" vertical="top"/>
    </xf>
    <xf numFmtId="44" fontId="46" fillId="0" borderId="0" xfId="44" applyFont="1" applyAlignment="1">
      <alignment vertical="top" wrapText="1"/>
    </xf>
    <xf numFmtId="0" fontId="27" fillId="0" borderId="0" xfId="0" applyFont="1" applyBorder="1" applyAlignment="1">
      <alignment vertical="top" wrapText="1"/>
    </xf>
    <xf numFmtId="0" fontId="4" fillId="30" borderId="1" xfId="53" applyFont="1" applyAlignment="1">
      <alignment vertical="top" wrapText="1"/>
    </xf>
    <xf numFmtId="7" fontId="46" fillId="0" borderId="0" xfId="0" applyNumberFormat="1" applyFont="1" applyAlignment="1">
      <alignment horizontal="left" vertical="center"/>
    </xf>
    <xf numFmtId="17" fontId="46" fillId="33" borderId="0" xfId="0" applyNumberFormat="1" applyFont="1" applyFill="1" applyAlignment="1">
      <alignment horizontal="center" vertical="top" wrapText="1"/>
    </xf>
    <xf numFmtId="44" fontId="45" fillId="0" borderId="13" xfId="0" applyNumberFormat="1" applyFont="1" applyBorder="1" applyAlignment="1">
      <alignment horizontal="right" vertical="center"/>
    </xf>
    <xf numFmtId="165" fontId="45" fillId="0" borderId="13" xfId="0" applyNumberFormat="1" applyFont="1" applyBorder="1" applyAlignment="1">
      <alignment horizontal="right" vertical="center" wrapText="1"/>
    </xf>
    <xf numFmtId="0" fontId="2" fillId="33" borderId="0" xfId="0" applyFont="1" applyFill="1" applyAlignment="1">
      <alignment vertical="top" wrapText="1"/>
    </xf>
    <xf numFmtId="0" fontId="46" fillId="0" borderId="0" xfId="0" applyFont="1" applyFill="1" applyBorder="1" applyAlignment="1">
      <alignment horizontal="center" vertical="top"/>
    </xf>
    <xf numFmtId="0" fontId="2" fillId="0" borderId="0" xfId="0" applyFont="1" applyFill="1" applyBorder="1" applyAlignment="1">
      <alignment vertical="top"/>
    </xf>
    <xf numFmtId="49" fontId="6" fillId="0" borderId="0" xfId="0" applyNumberFormat="1" applyFont="1" applyFill="1" applyAlignment="1">
      <alignment vertical="top" wrapText="1"/>
    </xf>
    <xf numFmtId="17" fontId="2" fillId="0" borderId="0" xfId="0" applyNumberFormat="1" applyFont="1" applyFill="1" applyAlignment="1">
      <alignment horizontal="center" vertical="top" wrapText="1"/>
    </xf>
    <xf numFmtId="7" fontId="2" fillId="0" borderId="0" xfId="0" applyNumberFormat="1" applyFont="1" applyFill="1" applyBorder="1" applyAlignment="1">
      <alignment horizontal="right" vertical="top" wrapText="1"/>
    </xf>
    <xf numFmtId="17" fontId="2" fillId="0" borderId="0" xfId="0" applyNumberFormat="1" applyFont="1" applyFill="1" applyBorder="1" applyAlignment="1" quotePrefix="1">
      <alignment horizontal="center" vertical="top"/>
    </xf>
    <xf numFmtId="7" fontId="4" fillId="30" borderId="1" xfId="53" applyNumberFormat="1" applyFont="1" applyAlignment="1">
      <alignment horizontal="right" vertical="center"/>
    </xf>
    <xf numFmtId="0" fontId="46" fillId="0" borderId="0" xfId="0" applyFont="1" applyFill="1" applyAlignment="1">
      <alignment horizontal="left" vertical="top"/>
    </xf>
    <xf numFmtId="7" fontId="46" fillId="0" borderId="0" xfId="44" applyNumberFormat="1" applyFont="1" applyAlignment="1">
      <alignment vertical="top"/>
    </xf>
    <xf numFmtId="0" fontId="45" fillId="2" borderId="12" xfId="15" applyFont="1" applyBorder="1" applyAlignment="1">
      <alignment horizontal="center" vertical="center" wrapText="1"/>
    </xf>
    <xf numFmtId="44" fontId="45" fillId="0" borderId="0" xfId="0" applyNumberFormat="1" applyFont="1" applyAlignment="1">
      <alignment horizontal="left" vertical="top"/>
    </xf>
    <xf numFmtId="165" fontId="45" fillId="2" borderId="12" xfId="15" applyNumberFormat="1" applyFont="1" applyBorder="1" applyAlignment="1">
      <alignment horizontal="right" vertical="center"/>
    </xf>
    <xf numFmtId="165" fontId="46" fillId="0" borderId="0" xfId="0" applyNumberFormat="1" applyFont="1" applyAlignment="1">
      <alignment horizontal="left" vertical="top"/>
    </xf>
    <xf numFmtId="165" fontId="46" fillId="0" borderId="0" xfId="0" applyNumberFormat="1" applyFont="1" applyAlignment="1">
      <alignment horizontal="left" vertical="center"/>
    </xf>
    <xf numFmtId="165" fontId="2" fillId="0" borderId="0" xfId="0" applyNumberFormat="1" applyFont="1" applyAlignment="1">
      <alignment horizontal="left" vertical="top"/>
    </xf>
    <xf numFmtId="166" fontId="46" fillId="0" borderId="0" xfId="0" applyNumberFormat="1" applyFont="1" applyAlignment="1">
      <alignment horizontal="left" vertical="top"/>
    </xf>
    <xf numFmtId="44" fontId="46" fillId="33" borderId="0" xfId="44" applyFont="1" applyFill="1" applyAlignment="1">
      <alignment vertical="top" wrapText="1"/>
    </xf>
    <xf numFmtId="0" fontId="46" fillId="33" borderId="0" xfId="0" applyFont="1" applyFill="1" applyAlignment="1">
      <alignment horizontal="left" vertical="top"/>
    </xf>
    <xf numFmtId="165" fontId="46" fillId="33" borderId="0" xfId="0" applyNumberFormat="1" applyFont="1" applyFill="1" applyAlignment="1">
      <alignment horizontal="left" vertical="top"/>
    </xf>
    <xf numFmtId="49" fontId="46" fillId="33" borderId="0" xfId="0" applyNumberFormat="1" applyFont="1" applyFill="1" applyBorder="1" applyAlignment="1">
      <alignment horizontal="left" vertical="top" wrapText="1"/>
    </xf>
    <xf numFmtId="0" fontId="46" fillId="33" borderId="0" xfId="0" applyFont="1" applyFill="1" applyBorder="1" applyAlignment="1">
      <alignment horizontal="left" vertical="top" wrapText="1"/>
    </xf>
    <xf numFmtId="0" fontId="2" fillId="33" borderId="0" xfId="0" applyFont="1" applyFill="1" applyAlignment="1">
      <alignment horizontal="left" vertical="top"/>
    </xf>
    <xf numFmtId="0" fontId="2" fillId="33" borderId="0" xfId="0" applyFont="1" applyFill="1" applyBorder="1" applyAlignment="1">
      <alignment vertical="top" wrapText="1"/>
    </xf>
    <xf numFmtId="49" fontId="2" fillId="33" borderId="0" xfId="0" applyNumberFormat="1" applyFont="1" applyFill="1" applyAlignment="1">
      <alignment horizontal="center" vertical="top" wrapText="1"/>
    </xf>
    <xf numFmtId="0" fontId="2" fillId="33" borderId="0" xfId="0" applyFont="1" applyFill="1" applyBorder="1" applyAlignment="1">
      <alignment horizontal="center" vertical="top"/>
    </xf>
    <xf numFmtId="7" fontId="2" fillId="33" borderId="0" xfId="0" applyNumberFormat="1" applyFont="1" applyFill="1" applyBorder="1" applyAlignment="1">
      <alignment horizontal="right" vertical="top"/>
    </xf>
    <xf numFmtId="0" fontId="46" fillId="0" borderId="0" xfId="0" applyNumberFormat="1" applyFont="1" applyFill="1" applyBorder="1" applyAlignment="1">
      <alignment vertical="top" wrapText="1"/>
    </xf>
    <xf numFmtId="0" fontId="46" fillId="0" borderId="0" xfId="0" applyNumberFormat="1" applyFont="1" applyBorder="1" applyAlignment="1">
      <alignment vertical="top" wrapText="1"/>
    </xf>
    <xf numFmtId="0" fontId="46" fillId="0" borderId="0" xfId="0" applyNumberFormat="1" applyFont="1" applyAlignment="1">
      <alignment vertical="top" wrapText="1"/>
    </xf>
    <xf numFmtId="0" fontId="45" fillId="30" borderId="1" xfId="53" applyFont="1" applyAlignment="1">
      <alignment vertical="top" wrapText="1"/>
    </xf>
    <xf numFmtId="0" fontId="45" fillId="0" borderId="0" xfId="0" applyFont="1" applyAlignment="1">
      <alignment horizontal="left" vertical="center"/>
    </xf>
    <xf numFmtId="49" fontId="2" fillId="0" borderId="15" xfId="53" applyNumberFormat="1" applyFont="1" applyFill="1" applyBorder="1" applyAlignment="1">
      <alignment vertical="center" wrapText="1"/>
    </xf>
    <xf numFmtId="49" fontId="2" fillId="0" borderId="0" xfId="53" applyNumberFormat="1" applyFont="1" applyFill="1" applyBorder="1" applyAlignment="1">
      <alignment horizontal="left" vertical="top" wrapText="1"/>
    </xf>
    <xf numFmtId="49" fontId="2" fillId="0" borderId="0" xfId="53" applyNumberFormat="1" applyFont="1" applyFill="1" applyBorder="1" applyAlignment="1">
      <alignment horizontal="center" vertical="top" wrapText="1"/>
    </xf>
    <xf numFmtId="7" fontId="2" fillId="0" borderId="0" xfId="53" applyNumberFormat="1" applyFont="1" applyFill="1" applyBorder="1" applyAlignment="1">
      <alignment horizontal="center" vertical="top"/>
    </xf>
    <xf numFmtId="0" fontId="2" fillId="0" borderId="16" xfId="53" applyFont="1" applyFill="1" applyBorder="1" applyAlignment="1">
      <alignment horizontal="left" vertical="top" wrapText="1"/>
    </xf>
    <xf numFmtId="0" fontId="2" fillId="0" borderId="0" xfId="0" applyFont="1" applyFill="1" applyAlignment="1">
      <alignment horizontal="left" vertical="center"/>
    </xf>
    <xf numFmtId="49" fontId="2" fillId="0" borderId="15" xfId="53" applyNumberFormat="1" applyFont="1" applyFill="1" applyBorder="1" applyAlignment="1">
      <alignment vertical="top" wrapText="1"/>
    </xf>
    <xf numFmtId="7" fontId="2" fillId="0" borderId="0" xfId="0" applyNumberFormat="1" applyFont="1" applyFill="1" applyBorder="1" applyAlignment="1">
      <alignment horizontal="center" vertical="top"/>
    </xf>
    <xf numFmtId="0" fontId="2" fillId="0" borderId="16" xfId="0" applyFont="1" applyFill="1" applyBorder="1" applyAlignment="1">
      <alignment horizontal="left" vertical="top" wrapText="1"/>
    </xf>
    <xf numFmtId="0" fontId="2" fillId="0" borderId="0" xfId="53" applyFont="1" applyFill="1" applyBorder="1" applyAlignment="1">
      <alignment horizontal="left" vertical="top" wrapText="1"/>
    </xf>
    <xf numFmtId="49" fontId="7" fillId="0" borderId="0" xfId="53" applyNumberFormat="1" applyFont="1" applyFill="1" applyBorder="1" applyAlignment="1">
      <alignment horizontal="center" vertical="top" wrapText="1"/>
    </xf>
    <xf numFmtId="0" fontId="46" fillId="0" borderId="0" xfId="0" applyFont="1" applyFill="1" applyAlignment="1">
      <alignment horizontal="left" vertical="center"/>
    </xf>
    <xf numFmtId="0" fontId="46" fillId="0" borderId="16" xfId="53" applyFont="1" applyFill="1" applyBorder="1" applyAlignment="1">
      <alignment horizontal="left" vertical="top" wrapText="1"/>
    </xf>
    <xf numFmtId="49" fontId="2" fillId="0" borderId="0" xfId="53" applyNumberFormat="1" applyFont="1" applyFill="1" applyBorder="1" applyAlignment="1">
      <alignment vertical="top" wrapText="1"/>
    </xf>
    <xf numFmtId="0" fontId="46" fillId="0" borderId="0" xfId="53" applyFont="1" applyFill="1" applyBorder="1" applyAlignment="1">
      <alignment horizontal="left" vertical="top" wrapText="1"/>
    </xf>
    <xf numFmtId="0" fontId="2" fillId="0" borderId="0" xfId="0" applyFont="1" applyFill="1" applyBorder="1" applyAlignment="1">
      <alignment horizontal="left" vertical="top" wrapText="1"/>
    </xf>
    <xf numFmtId="7" fontId="2" fillId="0" borderId="0" xfId="0" applyNumberFormat="1" applyFont="1" applyBorder="1" applyAlignment="1">
      <alignment horizontal="center" vertical="top"/>
    </xf>
    <xf numFmtId="0" fontId="46" fillId="0" borderId="0" xfId="0" applyFont="1" applyBorder="1" applyAlignment="1">
      <alignment horizontal="left" vertical="top" wrapText="1"/>
    </xf>
    <xf numFmtId="0" fontId="6" fillId="0" borderId="0" xfId="0" applyFont="1" applyAlignment="1">
      <alignment horizontal="left" vertical="top" wrapText="1"/>
    </xf>
    <xf numFmtId="15" fontId="6" fillId="0" borderId="0" xfId="0" applyNumberFormat="1" applyFont="1" applyAlignment="1" quotePrefix="1">
      <alignment horizontal="center" vertical="top" wrapText="1"/>
    </xf>
    <xf numFmtId="0" fontId="6" fillId="0" borderId="0" xfId="0" applyFont="1" applyAlignment="1">
      <alignment horizontal="center" vertical="top" wrapText="1"/>
    </xf>
    <xf numFmtId="7" fontId="6" fillId="0" borderId="0" xfId="0" applyNumberFormat="1" applyFont="1" applyAlignment="1">
      <alignment horizontal="center" vertical="top"/>
    </xf>
    <xf numFmtId="0" fontId="2" fillId="0" borderId="0" xfId="0" applyFont="1" applyFill="1" applyBorder="1" applyAlignment="1">
      <alignment horizontal="left" vertical="top"/>
    </xf>
    <xf numFmtId="0" fontId="2" fillId="0" borderId="0" xfId="0" applyNumberFormat="1" applyFont="1" applyFill="1" applyBorder="1" applyAlignment="1">
      <alignment horizontal="left" vertical="top" wrapText="1"/>
    </xf>
    <xf numFmtId="7" fontId="2" fillId="0" borderId="0" xfId="0" applyNumberFormat="1" applyFont="1" applyFill="1" applyAlignment="1">
      <alignment horizontal="center" vertical="top"/>
    </xf>
    <xf numFmtId="7" fontId="46" fillId="0" borderId="0" xfId="0" applyNumberFormat="1" applyFont="1" applyFill="1" applyAlignment="1">
      <alignment horizontal="center" vertical="top"/>
    </xf>
    <xf numFmtId="7" fontId="2" fillId="0" borderId="0" xfId="0" applyNumberFormat="1" applyFont="1" applyAlignment="1">
      <alignment horizontal="center" vertical="top"/>
    </xf>
    <xf numFmtId="7" fontId="4" fillId="0" borderId="13" xfId="53" applyNumberFormat="1" applyFont="1" applyFill="1" applyBorder="1" applyAlignment="1">
      <alignment horizontal="center" vertical="center"/>
    </xf>
    <xf numFmtId="0" fontId="45" fillId="2" borderId="11" xfId="0" applyFont="1" applyFill="1" applyBorder="1" applyAlignment="1">
      <alignment horizontal="center" vertical="center"/>
    </xf>
    <xf numFmtId="49" fontId="45" fillId="2" borderId="17" xfId="15" applyNumberFormat="1" applyFont="1" applyBorder="1" applyAlignment="1">
      <alignment horizontal="center" vertical="center" wrapText="1"/>
    </xf>
    <xf numFmtId="0" fontId="46" fillId="0" borderId="0" xfId="0" applyFont="1" applyAlignment="1">
      <alignment horizontal="center" vertical="top"/>
    </xf>
    <xf numFmtId="0" fontId="27" fillId="0" borderId="0" xfId="0" applyFont="1" applyBorder="1" applyAlignment="1">
      <alignment horizontal="center" vertical="top" wrapText="1"/>
    </xf>
    <xf numFmtId="0" fontId="45" fillId="0" borderId="0" xfId="0" applyFont="1" applyAlignment="1">
      <alignment horizontal="center" vertical="top" wrapText="1"/>
    </xf>
    <xf numFmtId="49" fontId="46" fillId="0" borderId="0" xfId="0" applyNumberFormat="1" applyFont="1" applyFill="1" applyBorder="1" applyAlignment="1">
      <alignment horizontal="center" vertical="top" wrapText="1"/>
    </xf>
    <xf numFmtId="0" fontId="2" fillId="0" borderId="0" xfId="0" applyFont="1" applyFill="1" applyBorder="1" applyAlignment="1">
      <alignment horizontal="center" vertical="top" wrapText="1"/>
    </xf>
    <xf numFmtId="0" fontId="46" fillId="0" borderId="0" xfId="0" applyFont="1" applyFill="1" applyAlignment="1">
      <alignment horizontal="center" vertical="top" wrapText="1"/>
    </xf>
    <xf numFmtId="0" fontId="2" fillId="0" borderId="0" xfId="0" applyFont="1" applyBorder="1" applyAlignment="1">
      <alignment horizontal="center" vertical="top" wrapText="1"/>
    </xf>
    <xf numFmtId="0" fontId="46" fillId="0" borderId="0" xfId="0" applyFont="1" applyFill="1" applyBorder="1" applyAlignment="1">
      <alignment horizontal="center" vertical="top" wrapText="1"/>
    </xf>
    <xf numFmtId="49" fontId="46" fillId="0" borderId="0" xfId="0" applyNumberFormat="1" applyFont="1" applyAlignment="1">
      <alignment horizontal="center" vertical="top" wrapText="1"/>
    </xf>
    <xf numFmtId="49" fontId="6" fillId="0" borderId="0" xfId="0" applyNumberFormat="1" applyFont="1" applyAlignment="1">
      <alignment horizontal="center" vertical="top" wrapText="1"/>
    </xf>
    <xf numFmtId="7" fontId="45" fillId="2" borderId="18" xfId="15" applyNumberFormat="1" applyFont="1" applyBorder="1" applyAlignment="1">
      <alignment horizontal="center" vertical="center" wrapText="1"/>
    </xf>
    <xf numFmtId="7" fontId="46" fillId="0" borderId="19" xfId="0" applyNumberFormat="1" applyFont="1" applyBorder="1" applyAlignment="1">
      <alignment horizontal="center" vertical="center"/>
    </xf>
    <xf numFmtId="49" fontId="45" fillId="19" borderId="13" xfId="0" applyNumberFormat="1" applyFont="1" applyFill="1" applyBorder="1" applyAlignment="1">
      <alignment vertical="center" wrapText="1"/>
    </xf>
    <xf numFmtId="0" fontId="46" fillId="0" borderId="13" xfId="0" applyFont="1" applyBorder="1" applyAlignment="1">
      <alignment vertical="center"/>
    </xf>
    <xf numFmtId="0" fontId="45" fillId="19" borderId="0" xfId="0" applyFont="1" applyFill="1" applyAlignment="1">
      <alignment vertical="center" wrapText="1"/>
    </xf>
    <xf numFmtId="0" fontId="46" fillId="0" borderId="0" xfId="0" applyFont="1" applyAlignment="1">
      <alignment vertical="center"/>
    </xf>
    <xf numFmtId="49" fontId="4" fillId="30" borderId="20" xfId="53" applyNumberFormat="1" applyFont="1" applyBorder="1" applyAlignment="1">
      <alignment vertical="center" wrapText="1"/>
    </xf>
    <xf numFmtId="49" fontId="4" fillId="30" borderId="21" xfId="53" applyNumberFormat="1" applyFont="1" applyBorder="1" applyAlignment="1">
      <alignment vertical="center" wrapText="1"/>
    </xf>
    <xf numFmtId="49" fontId="4" fillId="30" borderId="14" xfId="53" applyNumberFormat="1" applyFont="1" applyBorder="1" applyAlignment="1">
      <alignment vertical="center" wrapText="1"/>
    </xf>
    <xf numFmtId="49" fontId="45" fillId="2" borderId="17" xfId="15" applyNumberFormat="1" applyFont="1" applyBorder="1" applyAlignment="1">
      <alignment vertical="center" wrapText="1"/>
    </xf>
    <xf numFmtId="0" fontId="46" fillId="0" borderId="11" xfId="0" applyFont="1" applyBorder="1" applyAlignment="1">
      <alignment vertical="center"/>
    </xf>
    <xf numFmtId="0" fontId="45" fillId="2" borderId="17" xfId="15" applyFont="1" applyBorder="1" applyAlignment="1">
      <alignment horizontal="center" vertical="center" wrapText="1"/>
    </xf>
    <xf numFmtId="0" fontId="46" fillId="0" borderId="11" xfId="0" applyFont="1" applyBorder="1" applyAlignment="1">
      <alignment horizontal="center" vertical="center"/>
    </xf>
    <xf numFmtId="0" fontId="45" fillId="2" borderId="17" xfId="15" applyFont="1" applyBorder="1" applyAlignment="1">
      <alignment vertical="center" wrapText="1"/>
    </xf>
    <xf numFmtId="7" fontId="45" fillId="2" borderId="18" xfId="15" applyNumberFormat="1" applyFont="1" applyBorder="1" applyAlignment="1">
      <alignment horizontal="center" vertical="center"/>
    </xf>
    <xf numFmtId="49" fontId="4" fillId="0" borderId="22" xfId="53" applyNumberFormat="1" applyFont="1" applyFill="1" applyBorder="1" applyAlignment="1">
      <alignment horizontal="left" vertical="center" wrapText="1"/>
    </xf>
    <xf numFmtId="49" fontId="4" fillId="0" borderId="0" xfId="53" applyNumberFormat="1" applyFont="1" applyFill="1" applyBorder="1" applyAlignment="1">
      <alignment horizontal="left" vertical="center" wrapText="1"/>
    </xf>
    <xf numFmtId="49" fontId="4" fillId="0" borderId="22" xfId="53" applyNumberFormat="1" applyFont="1" applyFill="1" applyBorder="1" applyAlignment="1">
      <alignment vertical="center" wrapText="1"/>
    </xf>
    <xf numFmtId="49" fontId="4" fillId="0" borderId="0" xfId="53" applyNumberFormat="1" applyFont="1" applyFill="1" applyBorder="1" applyAlignment="1">
      <alignment vertical="center" wrapText="1"/>
    </xf>
    <xf numFmtId="0" fontId="45" fillId="34" borderId="0" xfId="0" applyFont="1" applyFill="1" applyBorder="1" applyAlignment="1">
      <alignment vertical="center"/>
    </xf>
    <xf numFmtId="0" fontId="47" fillId="34" borderId="0" xfId="0" applyFont="1" applyFill="1" applyBorder="1" applyAlignment="1">
      <alignment vertical="center"/>
    </xf>
    <xf numFmtId="0" fontId="0" fillId="0" borderId="0" xfId="0" applyAlignment="1">
      <alignment vertical="center"/>
    </xf>
    <xf numFmtId="165" fontId="46" fillId="0" borderId="23" xfId="0" applyNumberFormat="1" applyFont="1" applyBorder="1" applyAlignment="1">
      <alignment horizontal="center" vertical="center"/>
    </xf>
    <xf numFmtId="165" fontId="45" fillId="2" borderId="18" xfId="15" applyNumberFormat="1" applyFont="1" applyBorder="1" applyAlignment="1">
      <alignment horizontal="center" vertical="center" wrapText="1"/>
    </xf>
    <xf numFmtId="165" fontId="46" fillId="0" borderId="19" xfId="0" applyNumberFormat="1" applyFont="1" applyBorder="1" applyAlignment="1">
      <alignment horizontal="center" vertical="center"/>
    </xf>
    <xf numFmtId="0" fontId="45" fillId="2" borderId="17" xfId="15" applyFont="1" applyBorder="1" applyAlignment="1">
      <alignment vertical="top" wrapText="1"/>
    </xf>
    <xf numFmtId="0" fontId="46" fillId="0" borderId="11"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Input 2"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59"/>
  <sheetViews>
    <sheetView view="pageLayout" zoomScale="75" zoomScaleSheetLayoutView="90" zoomScalePageLayoutView="75" workbookViewId="0" topLeftCell="B7">
      <selection activeCell="O18" sqref="O18"/>
    </sheetView>
  </sheetViews>
  <sheetFormatPr defaultColWidth="8.8515625" defaultRowHeight="12.75"/>
  <cols>
    <col min="1" max="1" width="7.140625" style="13" customWidth="1"/>
    <col min="2" max="2" width="35.421875" style="14" customWidth="1"/>
    <col min="3" max="3" width="13.28125" style="32" customWidth="1"/>
    <col min="4" max="4" width="10.7109375" style="32" customWidth="1"/>
    <col min="5" max="5" width="16.28125" style="32" customWidth="1"/>
    <col min="6" max="6" width="10.421875" style="45" customWidth="1"/>
    <col min="7" max="9" width="11.7109375" style="45" customWidth="1"/>
    <col min="10" max="10" width="72.57421875" style="14" customWidth="1"/>
    <col min="11" max="14" width="8.8515625" style="12" customWidth="1"/>
    <col min="15" max="16" width="9.57421875" style="12" bestFit="1" customWidth="1"/>
    <col min="17" max="16384" width="8.8515625" style="12" customWidth="1"/>
  </cols>
  <sheetData>
    <row r="1" spans="1:13" s="2" customFormat="1" ht="30">
      <c r="A1" s="215" t="s">
        <v>3</v>
      </c>
      <c r="B1" s="215" t="s">
        <v>0</v>
      </c>
      <c r="C1" s="217" t="s">
        <v>4</v>
      </c>
      <c r="D1" s="1" t="s">
        <v>5</v>
      </c>
      <c r="E1" s="1" t="s">
        <v>6</v>
      </c>
      <c r="F1" s="206" t="s">
        <v>7</v>
      </c>
      <c r="G1" s="207"/>
      <c r="H1" s="206" t="s">
        <v>8</v>
      </c>
      <c r="I1" s="207"/>
      <c r="J1" s="219" t="s">
        <v>9</v>
      </c>
      <c r="M1" s="2" t="s">
        <v>86</v>
      </c>
    </row>
    <row r="2" spans="1:16" s="2" customFormat="1" ht="15">
      <c r="A2" s="216"/>
      <c r="B2" s="216"/>
      <c r="C2" s="218"/>
      <c r="D2" s="3" t="s">
        <v>10</v>
      </c>
      <c r="E2" s="3" t="s">
        <v>10</v>
      </c>
      <c r="F2" s="4" t="s">
        <v>11</v>
      </c>
      <c r="G2" s="4" t="s">
        <v>12</v>
      </c>
      <c r="H2" s="4" t="s">
        <v>11</v>
      </c>
      <c r="I2" s="4" t="s">
        <v>12</v>
      </c>
      <c r="J2" s="216"/>
      <c r="M2" s="206" t="s">
        <v>7</v>
      </c>
      <c r="N2" s="207"/>
      <c r="O2" s="206" t="s">
        <v>8</v>
      </c>
      <c r="P2" s="207"/>
    </row>
    <row r="3" spans="1:16" s="5" customFormat="1" ht="18" customHeight="1">
      <c r="A3" s="208" t="s">
        <v>13</v>
      </c>
      <c r="B3" s="209"/>
      <c r="C3" s="209"/>
      <c r="D3" s="209"/>
      <c r="E3" s="209"/>
      <c r="F3" s="209"/>
      <c r="G3" s="209"/>
      <c r="H3" s="209"/>
      <c r="I3" s="209"/>
      <c r="J3" s="209"/>
      <c r="M3" s="4" t="s">
        <v>11</v>
      </c>
      <c r="N3" s="4" t="s">
        <v>12</v>
      </c>
      <c r="O3" s="4" t="s">
        <v>11</v>
      </c>
      <c r="P3" s="4" t="s">
        <v>12</v>
      </c>
    </row>
    <row r="4" spans="1:16" ht="60" customHeight="1">
      <c r="A4" s="6"/>
      <c r="B4" s="7" t="s">
        <v>14</v>
      </c>
      <c r="C4" s="8" t="s">
        <v>15</v>
      </c>
      <c r="D4" s="9" t="s">
        <v>16</v>
      </c>
      <c r="E4" s="9"/>
      <c r="F4" s="10">
        <v>15</v>
      </c>
      <c r="G4" s="10">
        <v>15</v>
      </c>
      <c r="H4" s="10">
        <v>15</v>
      </c>
      <c r="I4" s="10">
        <v>15</v>
      </c>
      <c r="J4" s="11" t="s">
        <v>17</v>
      </c>
      <c r="M4" s="81"/>
      <c r="N4" s="81"/>
      <c r="O4" s="81"/>
      <c r="P4" s="81"/>
    </row>
    <row r="5" spans="2:16" ht="75" customHeight="1">
      <c r="B5" s="14" t="s">
        <v>18</v>
      </c>
      <c r="C5" s="8" t="s">
        <v>15</v>
      </c>
      <c r="D5" s="9" t="s">
        <v>16</v>
      </c>
      <c r="E5" s="9"/>
      <c r="F5" s="10">
        <v>0</v>
      </c>
      <c r="G5" s="10">
        <v>0</v>
      </c>
      <c r="H5" s="10">
        <v>0</v>
      </c>
      <c r="I5" s="10">
        <v>0</v>
      </c>
      <c r="J5" s="15" t="s">
        <v>19</v>
      </c>
      <c r="M5" s="81"/>
      <c r="N5" s="81"/>
      <c r="O5" s="81"/>
      <c r="P5" s="81"/>
    </row>
    <row r="6" spans="3:16" ht="18.75" customHeight="1">
      <c r="C6" s="8"/>
      <c r="D6" s="9"/>
      <c r="E6" s="9"/>
      <c r="F6" s="10"/>
      <c r="G6" s="10"/>
      <c r="H6" s="10"/>
      <c r="I6" s="10"/>
      <c r="M6" s="81"/>
      <c r="N6" s="81"/>
      <c r="O6" s="81"/>
      <c r="P6" s="81"/>
    </row>
    <row r="7" spans="1:16" s="2" customFormat="1" ht="18" customHeight="1">
      <c r="A7" s="16" t="s">
        <v>20</v>
      </c>
      <c r="B7" s="17"/>
      <c r="C7" s="18"/>
      <c r="D7" s="18"/>
      <c r="E7" s="18"/>
      <c r="F7" s="19">
        <f>SUM(F3:F6)</f>
        <v>15</v>
      </c>
      <c r="G7" s="19">
        <f>SUM(G3:G6)</f>
        <v>15</v>
      </c>
      <c r="H7" s="19">
        <f>SUM(H3:H6)</f>
        <v>15</v>
      </c>
      <c r="I7" s="19">
        <f>SUM(I3:I6)</f>
        <v>15</v>
      </c>
      <c r="J7" s="20"/>
      <c r="M7" s="130">
        <f>F7-'executive budget 1-9'!F7</f>
        <v>4</v>
      </c>
      <c r="N7" s="130">
        <f>G7-'executive budget 1-9'!G7</f>
        <v>4</v>
      </c>
      <c r="O7" s="130">
        <f>H7-'executive budget 1-9'!H7</f>
        <v>4</v>
      </c>
      <c r="P7" s="130">
        <f>I7-'executive budget 1-9'!I7</f>
        <v>4</v>
      </c>
    </row>
    <row r="8" spans="13:16" ht="14.25">
      <c r="M8" s="81">
        <f>-'executive budget 1-9'!F16</f>
        <v>-2.5500000000000003</v>
      </c>
      <c r="N8" s="81">
        <f>-'executive budget 1-9'!G16</f>
        <v>-1.2699999999999998</v>
      </c>
      <c r="O8" s="81">
        <f>-'executive budget 1-9'!H16</f>
        <v>-1.1</v>
      </c>
      <c r="P8" s="81">
        <f>-'executive budget 1-9'!I16</f>
        <v>-0.5399999999999999</v>
      </c>
    </row>
    <row r="9" spans="1:10" s="5" customFormat="1" ht="18" customHeight="1">
      <c r="A9" s="210" t="s">
        <v>22</v>
      </c>
      <c r="B9" s="211"/>
      <c r="C9" s="211"/>
      <c r="D9" s="211"/>
      <c r="E9" s="211"/>
      <c r="F9" s="211"/>
      <c r="G9" s="211"/>
      <c r="H9" s="211"/>
      <c r="I9" s="211"/>
      <c r="J9" s="211"/>
    </row>
    <row r="10" spans="2:16" ht="33" customHeight="1">
      <c r="B10" s="28" t="s">
        <v>23</v>
      </c>
      <c r="C10" s="8" t="s">
        <v>15</v>
      </c>
      <c r="D10" s="29" t="s">
        <v>16</v>
      </c>
      <c r="E10" s="29" t="s">
        <v>24</v>
      </c>
      <c r="F10" s="30">
        <v>3</v>
      </c>
      <c r="G10" s="30">
        <v>1.5</v>
      </c>
      <c r="H10" s="30">
        <v>3</v>
      </c>
      <c r="I10" s="30">
        <v>1.5</v>
      </c>
      <c r="J10" s="31" t="s">
        <v>25</v>
      </c>
      <c r="M10" s="81"/>
      <c r="N10" s="81"/>
      <c r="O10" s="81"/>
      <c r="P10" s="81"/>
    </row>
    <row r="11" spans="2:9" ht="19.5" customHeight="1">
      <c r="B11" s="13"/>
      <c r="C11" s="9"/>
      <c r="D11" s="9"/>
      <c r="E11" s="9"/>
      <c r="F11" s="10"/>
      <c r="G11" s="10"/>
      <c r="H11" s="10"/>
      <c r="I11" s="10"/>
    </row>
    <row r="12" spans="1:16" s="2" customFormat="1" ht="20.25" customHeight="1">
      <c r="A12" s="16" t="s">
        <v>20</v>
      </c>
      <c r="B12" s="17"/>
      <c r="C12" s="18"/>
      <c r="D12" s="18"/>
      <c r="E12" s="18"/>
      <c r="F12" s="19">
        <f>SUM(F9:F11)</f>
        <v>3</v>
      </c>
      <c r="G12" s="19">
        <f>SUM(G9:G11)</f>
        <v>1.5</v>
      </c>
      <c r="H12" s="19">
        <f>SUM(H9:H11)</f>
        <v>3</v>
      </c>
      <c r="I12" s="19">
        <f>SUM(I9:I11)</f>
        <v>1.5</v>
      </c>
      <c r="J12" s="20"/>
      <c r="M12" s="130">
        <f>F12-'executive budget 1-9'!F21</f>
        <v>0</v>
      </c>
      <c r="N12" s="130">
        <f>G12-'executive budget 1-9'!G21</f>
        <v>0</v>
      </c>
      <c r="O12" s="130">
        <f>H12-'executive budget 1-9'!H21</f>
        <v>0</v>
      </c>
      <c r="P12" s="130">
        <f>I12-'executive budget 1-9'!I21</f>
        <v>0</v>
      </c>
    </row>
    <row r="13" spans="1:9" ht="15">
      <c r="A13" s="25"/>
      <c r="B13" s="26"/>
      <c r="F13" s="27"/>
      <c r="G13" s="27"/>
      <c r="H13" s="27"/>
      <c r="I13" s="27"/>
    </row>
    <row r="14" spans="1:10" s="5" customFormat="1" ht="18" customHeight="1">
      <c r="A14" s="210" t="s">
        <v>26</v>
      </c>
      <c r="B14" s="210"/>
      <c r="C14" s="210"/>
      <c r="D14" s="210"/>
      <c r="E14" s="210"/>
      <c r="F14" s="210"/>
      <c r="G14" s="210"/>
      <c r="H14" s="210"/>
      <c r="I14" s="210"/>
      <c r="J14" s="210"/>
    </row>
    <row r="15" spans="1:16" ht="19.5" customHeight="1">
      <c r="A15" s="28"/>
      <c r="B15" s="33" t="s">
        <v>27</v>
      </c>
      <c r="C15" s="8" t="s">
        <v>15</v>
      </c>
      <c r="D15" s="29" t="s">
        <v>24</v>
      </c>
      <c r="E15" s="29"/>
      <c r="F15" s="30">
        <v>10</v>
      </c>
      <c r="G15" s="30">
        <v>5</v>
      </c>
      <c r="H15" s="30">
        <v>10</v>
      </c>
      <c r="I15" s="30">
        <v>5</v>
      </c>
      <c r="J15" s="34" t="s">
        <v>28</v>
      </c>
      <c r="M15" s="81"/>
      <c r="N15" s="81"/>
      <c r="O15" s="81"/>
      <c r="P15" s="81"/>
    </row>
    <row r="16" spans="1:16" s="40" customFormat="1" ht="61.5" customHeight="1">
      <c r="A16" s="35"/>
      <c r="B16" s="36" t="s">
        <v>29</v>
      </c>
      <c r="C16" s="37" t="s">
        <v>15</v>
      </c>
      <c r="D16" s="38" t="s">
        <v>24</v>
      </c>
      <c r="E16" s="38"/>
      <c r="F16" s="39">
        <v>0</v>
      </c>
      <c r="G16" s="39">
        <v>0</v>
      </c>
      <c r="H16" s="39" t="s">
        <v>2</v>
      </c>
      <c r="I16" s="39" t="s">
        <v>2</v>
      </c>
      <c r="J16" s="36" t="s">
        <v>78</v>
      </c>
      <c r="M16" s="81"/>
      <c r="N16" s="81"/>
      <c r="O16" s="81"/>
      <c r="P16" s="81"/>
    </row>
    <row r="17" spans="2:16" ht="102.75" customHeight="1">
      <c r="B17" s="41" t="s">
        <v>30</v>
      </c>
      <c r="C17" s="8" t="s">
        <v>15</v>
      </c>
      <c r="D17" s="9" t="s">
        <v>16</v>
      </c>
      <c r="E17" s="9"/>
      <c r="F17" s="30">
        <v>20</v>
      </c>
      <c r="G17" s="30">
        <v>10</v>
      </c>
      <c r="H17" s="30">
        <v>20</v>
      </c>
      <c r="I17" s="30">
        <v>10</v>
      </c>
      <c r="J17" s="42" t="s">
        <v>31</v>
      </c>
      <c r="M17" s="81"/>
      <c r="N17" s="81"/>
      <c r="O17" s="81"/>
      <c r="P17" s="81"/>
    </row>
    <row r="18" spans="2:17" ht="19.5" customHeight="1">
      <c r="B18" s="33"/>
      <c r="C18" s="8"/>
      <c r="D18" s="9"/>
      <c r="E18" s="9"/>
      <c r="F18" s="30"/>
      <c r="G18" s="30"/>
      <c r="H18" s="30"/>
      <c r="I18" s="30"/>
      <c r="J18" s="34"/>
      <c r="M18" s="81">
        <f>F19-'executive budget 1-9'!F28</f>
        <v>-52</v>
      </c>
      <c r="N18" s="81">
        <f>G19-'executive budget 1-9'!G28</f>
        <v>-26</v>
      </c>
      <c r="O18" s="81">
        <f>H19-'executive budget 1-9'!H28</f>
        <v>-8</v>
      </c>
      <c r="P18" s="81">
        <f>I19-'executive budget 1-9'!I28</f>
        <v>-4</v>
      </c>
      <c r="Q18" s="81">
        <f>J19-'executive budget 1-9'!J28</f>
        <v>0</v>
      </c>
    </row>
    <row r="19" spans="1:10" s="5" customFormat="1" ht="20.25" customHeight="1">
      <c r="A19" s="16" t="s">
        <v>20</v>
      </c>
      <c r="B19" s="17"/>
      <c r="C19" s="43"/>
      <c r="D19" s="43"/>
      <c r="E19" s="43"/>
      <c r="F19" s="44">
        <f>SUM(F14:F18)</f>
        <v>30</v>
      </c>
      <c r="G19" s="44">
        <f>SUM(G14:G18)</f>
        <v>15</v>
      </c>
      <c r="H19" s="44">
        <f>SUM(H14:H18)</f>
        <v>30</v>
      </c>
      <c r="I19" s="44">
        <f>SUM(I14:I18)</f>
        <v>15</v>
      </c>
      <c r="J19" s="20"/>
    </row>
    <row r="20" ht="13.5" customHeight="1"/>
    <row r="21" spans="1:10" s="2" customFormat="1" ht="18" customHeight="1">
      <c r="A21" s="212" t="s">
        <v>32</v>
      </c>
      <c r="B21" s="213"/>
      <c r="C21" s="213"/>
      <c r="D21" s="213"/>
      <c r="E21" s="213"/>
      <c r="F21" s="213"/>
      <c r="G21" s="213"/>
      <c r="H21" s="213"/>
      <c r="I21" s="213"/>
      <c r="J21" s="214"/>
    </row>
    <row r="22" spans="1:16" s="50" customFormat="1" ht="154.5" customHeight="1">
      <c r="A22" s="6"/>
      <c r="B22" s="46" t="s">
        <v>33</v>
      </c>
      <c r="C22" s="21" t="s">
        <v>15</v>
      </c>
      <c r="D22" s="47" t="s">
        <v>16</v>
      </c>
      <c r="E22" s="47" t="s">
        <v>24</v>
      </c>
      <c r="F22" s="48">
        <v>10</v>
      </c>
      <c r="G22" s="48">
        <v>10</v>
      </c>
      <c r="H22" s="48">
        <v>0</v>
      </c>
      <c r="I22" s="48">
        <v>0</v>
      </c>
      <c r="J22" s="49" t="s">
        <v>34</v>
      </c>
      <c r="M22" s="81"/>
      <c r="N22" s="81"/>
      <c r="O22" s="81"/>
      <c r="P22" s="81"/>
    </row>
    <row r="23" spans="1:16" s="50" customFormat="1" ht="46.5" customHeight="1">
      <c r="A23" s="6"/>
      <c r="B23" s="46" t="s">
        <v>35</v>
      </c>
      <c r="C23" s="21" t="s">
        <v>36</v>
      </c>
      <c r="D23" s="47" t="s">
        <v>24</v>
      </c>
      <c r="E23" s="22" t="s">
        <v>24</v>
      </c>
      <c r="F23" s="23">
        <v>-0.9</v>
      </c>
      <c r="G23" s="48">
        <v>-0.45</v>
      </c>
      <c r="H23" s="48">
        <v>-1.78</v>
      </c>
      <c r="I23" s="48">
        <v>-0.89</v>
      </c>
      <c r="J23" s="54" t="s">
        <v>37</v>
      </c>
      <c r="M23" s="81"/>
      <c r="N23" s="81"/>
      <c r="O23" s="81"/>
      <c r="P23" s="81"/>
    </row>
    <row r="24" spans="1:16" s="50" customFormat="1" ht="32.25" customHeight="1">
      <c r="A24" s="6"/>
      <c r="B24" s="54" t="s">
        <v>38</v>
      </c>
      <c r="C24" s="47" t="s">
        <v>21</v>
      </c>
      <c r="D24" s="47" t="s">
        <v>24</v>
      </c>
      <c r="E24" s="47" t="s">
        <v>16</v>
      </c>
      <c r="F24" s="48">
        <v>-18.75</v>
      </c>
      <c r="G24" s="48">
        <v>-9.38</v>
      </c>
      <c r="H24" s="48">
        <v>-25</v>
      </c>
      <c r="I24" s="48">
        <v>-12.5</v>
      </c>
      <c r="J24" s="54" t="s">
        <v>39</v>
      </c>
      <c r="M24" s="81"/>
      <c r="N24" s="81"/>
      <c r="O24" s="81"/>
      <c r="P24" s="81"/>
    </row>
    <row r="25" spans="1:16" s="50" customFormat="1" ht="32.25" customHeight="1">
      <c r="A25" s="6"/>
      <c r="B25" s="54" t="s">
        <v>40</v>
      </c>
      <c r="C25" s="21" t="s">
        <v>21</v>
      </c>
      <c r="D25" s="47" t="s">
        <v>24</v>
      </c>
      <c r="E25" s="47" t="s">
        <v>16</v>
      </c>
      <c r="F25" s="48">
        <v>-0.41</v>
      </c>
      <c r="G25" s="48">
        <v>-0.21</v>
      </c>
      <c r="H25" s="48">
        <v>-0.55</v>
      </c>
      <c r="I25" s="48">
        <v>-0.28</v>
      </c>
      <c r="J25" s="54" t="s">
        <v>41</v>
      </c>
      <c r="M25" s="81"/>
      <c r="N25" s="81"/>
      <c r="O25" s="81"/>
      <c r="P25" s="81"/>
    </row>
    <row r="26" spans="1:16" s="50" customFormat="1" ht="58.5" customHeight="1">
      <c r="A26" s="6"/>
      <c r="B26" s="54" t="s">
        <v>42</v>
      </c>
      <c r="C26" s="21" t="s">
        <v>21</v>
      </c>
      <c r="D26" s="47" t="s">
        <v>24</v>
      </c>
      <c r="E26" s="47" t="s">
        <v>16</v>
      </c>
      <c r="F26" s="48">
        <v>-0.03</v>
      </c>
      <c r="G26" s="48">
        <v>-0.016</v>
      </c>
      <c r="H26" s="48">
        <v>-0.038</v>
      </c>
      <c r="I26" s="48">
        <v>-0.019</v>
      </c>
      <c r="J26" s="54" t="s">
        <v>43</v>
      </c>
      <c r="M26" s="81"/>
      <c r="N26" s="81"/>
      <c r="O26" s="81"/>
      <c r="P26" s="81"/>
    </row>
    <row r="27" spans="1:16" s="50" customFormat="1" ht="33.75" customHeight="1">
      <c r="A27" s="6"/>
      <c r="B27" s="54" t="s">
        <v>44</v>
      </c>
      <c r="C27" s="21" t="s">
        <v>21</v>
      </c>
      <c r="D27" s="47" t="s">
        <v>24</v>
      </c>
      <c r="E27" s="47" t="s">
        <v>16</v>
      </c>
      <c r="F27" s="48">
        <v>-3.6</v>
      </c>
      <c r="G27" s="48">
        <v>-1.8</v>
      </c>
      <c r="H27" s="48">
        <v>-4.8</v>
      </c>
      <c r="I27" s="48">
        <v>-2.4</v>
      </c>
      <c r="J27" s="54" t="s">
        <v>45</v>
      </c>
      <c r="M27" s="81"/>
      <c r="N27" s="81"/>
      <c r="O27" s="81"/>
      <c r="P27" s="81"/>
    </row>
    <row r="28" spans="1:16" s="50" customFormat="1" ht="61.5" customHeight="1">
      <c r="A28" s="6"/>
      <c r="B28" s="54" t="s">
        <v>46</v>
      </c>
      <c r="C28" s="21" t="s">
        <v>15</v>
      </c>
      <c r="D28" s="47" t="s">
        <v>24</v>
      </c>
      <c r="E28" s="47" t="s">
        <v>16</v>
      </c>
      <c r="F28" s="48">
        <v>-0.36</v>
      </c>
      <c r="G28" s="48">
        <v>-0.18</v>
      </c>
      <c r="H28" s="48">
        <v>-0.28</v>
      </c>
      <c r="I28" s="48">
        <v>-0.14</v>
      </c>
      <c r="J28" s="49" t="s">
        <v>47</v>
      </c>
      <c r="M28" s="81"/>
      <c r="N28" s="81"/>
      <c r="O28" s="81"/>
      <c r="P28" s="81"/>
    </row>
    <row r="29" spans="1:16" s="50" customFormat="1" ht="33" customHeight="1">
      <c r="A29" s="6"/>
      <c r="B29" s="46" t="s">
        <v>48</v>
      </c>
      <c r="C29" s="21" t="s">
        <v>21</v>
      </c>
      <c r="D29" s="47" t="s">
        <v>24</v>
      </c>
      <c r="E29" s="47" t="s">
        <v>16</v>
      </c>
      <c r="F29" s="48">
        <v>-0.8</v>
      </c>
      <c r="G29" s="48">
        <v>-0.4</v>
      </c>
      <c r="H29" s="48">
        <v>-1.06</v>
      </c>
      <c r="I29" s="48">
        <v>-0.53</v>
      </c>
      <c r="J29" s="54" t="s">
        <v>49</v>
      </c>
      <c r="M29" s="81"/>
      <c r="N29" s="81"/>
      <c r="O29" s="81"/>
      <c r="P29" s="81"/>
    </row>
    <row r="30" spans="1:16" s="50" customFormat="1" ht="60" customHeight="1">
      <c r="A30" s="6"/>
      <c r="B30" s="54" t="s">
        <v>50</v>
      </c>
      <c r="C30" s="21" t="s">
        <v>15</v>
      </c>
      <c r="D30" s="47" t="s">
        <v>16</v>
      </c>
      <c r="E30" s="47"/>
      <c r="F30" s="48">
        <v>15</v>
      </c>
      <c r="G30" s="48">
        <v>7.5</v>
      </c>
      <c r="H30" s="48">
        <v>15</v>
      </c>
      <c r="I30" s="48">
        <v>7.5</v>
      </c>
      <c r="J30" s="54" t="s">
        <v>51</v>
      </c>
      <c r="M30" s="81"/>
      <c r="N30" s="81"/>
      <c r="O30" s="81"/>
      <c r="P30" s="81"/>
    </row>
    <row r="31" spans="1:16" s="56" customFormat="1" ht="45" customHeight="1">
      <c r="A31" s="51"/>
      <c r="B31" s="55" t="s">
        <v>79</v>
      </c>
      <c r="C31" s="8" t="s">
        <v>15</v>
      </c>
      <c r="D31" s="52" t="s">
        <v>24</v>
      </c>
      <c r="E31" s="52" t="s">
        <v>24</v>
      </c>
      <c r="F31" s="53">
        <v>60</v>
      </c>
      <c r="G31" s="53">
        <v>30</v>
      </c>
      <c r="H31" s="53">
        <v>60</v>
      </c>
      <c r="I31" s="53">
        <v>30</v>
      </c>
      <c r="J31" s="55" t="s">
        <v>52</v>
      </c>
      <c r="M31" s="81"/>
      <c r="N31" s="81"/>
      <c r="O31" s="81"/>
      <c r="P31" s="81"/>
    </row>
    <row r="32" spans="1:16" s="56" customFormat="1" ht="50.25" customHeight="1">
      <c r="A32" s="51"/>
      <c r="B32" s="55" t="s">
        <v>53</v>
      </c>
      <c r="C32" s="21" t="s">
        <v>21</v>
      </c>
      <c r="D32" s="52" t="s">
        <v>24</v>
      </c>
      <c r="E32" s="52" t="s">
        <v>16</v>
      </c>
      <c r="F32" s="53">
        <v>0.11</v>
      </c>
      <c r="G32" s="53">
        <v>0.01</v>
      </c>
      <c r="H32" s="53">
        <v>0.15</v>
      </c>
      <c r="I32" s="53">
        <v>0.02</v>
      </c>
      <c r="J32" s="55" t="s">
        <v>54</v>
      </c>
      <c r="M32" s="81"/>
      <c r="N32" s="81"/>
      <c r="O32" s="81"/>
      <c r="P32" s="81"/>
    </row>
    <row r="33" spans="1:16" s="56" customFormat="1" ht="33" customHeight="1">
      <c r="A33" s="51"/>
      <c r="B33" s="55" t="s">
        <v>55</v>
      </c>
      <c r="C33" s="21" t="s">
        <v>21</v>
      </c>
      <c r="D33" s="52" t="s">
        <v>24</v>
      </c>
      <c r="E33" s="52" t="s">
        <v>16</v>
      </c>
      <c r="F33" s="53">
        <v>0.2</v>
      </c>
      <c r="G33" s="53">
        <v>0.1</v>
      </c>
      <c r="H33" s="53">
        <v>0.2</v>
      </c>
      <c r="I33" s="53">
        <v>0.1</v>
      </c>
      <c r="J33" s="55" t="s">
        <v>56</v>
      </c>
      <c r="M33" s="81"/>
      <c r="N33" s="81"/>
      <c r="O33" s="81"/>
      <c r="P33" s="81"/>
    </row>
    <row r="34" spans="2:16" ht="64.5" customHeight="1">
      <c r="B34" s="34" t="s">
        <v>57</v>
      </c>
      <c r="C34" s="8" t="s">
        <v>36</v>
      </c>
      <c r="D34" s="57" t="s">
        <v>24</v>
      </c>
      <c r="E34" s="57" t="s">
        <v>24</v>
      </c>
      <c r="F34" s="10">
        <v>-2.5</v>
      </c>
      <c r="G34" s="10">
        <v>-1.25</v>
      </c>
      <c r="H34" s="10">
        <v>-5</v>
      </c>
      <c r="I34" s="10">
        <v>-2.5</v>
      </c>
      <c r="J34" s="58" t="s">
        <v>58</v>
      </c>
      <c r="M34" s="81"/>
      <c r="N34" s="81"/>
      <c r="O34" s="81"/>
      <c r="P34" s="81"/>
    </row>
    <row r="35" spans="2:16" ht="102.75" customHeight="1">
      <c r="B35" s="34" t="s">
        <v>59</v>
      </c>
      <c r="C35" s="8" t="s">
        <v>36</v>
      </c>
      <c r="D35" s="57" t="s">
        <v>24</v>
      </c>
      <c r="E35" s="57" t="s">
        <v>16</v>
      </c>
      <c r="F35" s="10">
        <v>-0.25</v>
      </c>
      <c r="G35" s="10">
        <v>-0.125</v>
      </c>
      <c r="H35" s="10">
        <v>-0.5</v>
      </c>
      <c r="I35" s="10">
        <v>-0.25</v>
      </c>
      <c r="J35" s="58" t="s">
        <v>60</v>
      </c>
      <c r="M35" s="81"/>
      <c r="N35" s="81"/>
      <c r="O35" s="81"/>
      <c r="P35" s="81"/>
    </row>
    <row r="36" spans="1:256" ht="89.25" customHeight="1">
      <c r="A36" s="76"/>
      <c r="B36" s="77" t="s">
        <v>80</v>
      </c>
      <c r="C36" s="78" t="s">
        <v>15</v>
      </c>
      <c r="D36" s="79" t="s">
        <v>16</v>
      </c>
      <c r="E36" s="79"/>
      <c r="F36" s="80">
        <v>0.5</v>
      </c>
      <c r="G36" s="80">
        <v>0.5</v>
      </c>
      <c r="H36" s="80">
        <v>0</v>
      </c>
      <c r="I36" s="80">
        <v>0</v>
      </c>
      <c r="J36" s="77" t="s">
        <v>61</v>
      </c>
      <c r="K36" s="13"/>
      <c r="L36" s="34"/>
      <c r="M36" s="81"/>
      <c r="N36" s="81"/>
      <c r="O36" s="81"/>
      <c r="P36" s="81"/>
      <c r="Q36" s="10"/>
      <c r="R36" s="10"/>
      <c r="S36" s="10"/>
      <c r="T36" s="58"/>
      <c r="U36" s="13"/>
      <c r="V36" s="34"/>
      <c r="W36" s="8"/>
      <c r="X36" s="57"/>
      <c r="Y36" s="57"/>
      <c r="Z36" s="10"/>
      <c r="AA36" s="10"/>
      <c r="AB36" s="10"/>
      <c r="AC36" s="10"/>
      <c r="AD36" s="58"/>
      <c r="AE36" s="13"/>
      <c r="AF36" s="34"/>
      <c r="AG36" s="8"/>
      <c r="AH36" s="57"/>
      <c r="AI36" s="57"/>
      <c r="AJ36" s="10"/>
      <c r="AK36" s="10"/>
      <c r="AL36" s="10"/>
      <c r="AM36" s="10"/>
      <c r="AN36" s="58"/>
      <c r="AO36" s="13"/>
      <c r="AP36" s="34"/>
      <c r="AQ36" s="8"/>
      <c r="AR36" s="57"/>
      <c r="AS36" s="57"/>
      <c r="AT36" s="10"/>
      <c r="AU36" s="10"/>
      <c r="AV36" s="10"/>
      <c r="AW36" s="10"/>
      <c r="AX36" s="58"/>
      <c r="AY36" s="13"/>
      <c r="AZ36" s="34"/>
      <c r="BA36" s="8"/>
      <c r="BB36" s="57"/>
      <c r="BC36" s="57"/>
      <c r="BD36" s="10"/>
      <c r="BE36" s="10"/>
      <c r="BF36" s="10"/>
      <c r="BG36" s="10"/>
      <c r="BH36" s="58"/>
      <c r="BI36" s="13"/>
      <c r="BJ36" s="34"/>
      <c r="BK36" s="8"/>
      <c r="BL36" s="57"/>
      <c r="BM36" s="57"/>
      <c r="BN36" s="10"/>
      <c r="BO36" s="10"/>
      <c r="BP36" s="10"/>
      <c r="BQ36" s="10"/>
      <c r="BR36" s="58"/>
      <c r="BS36" s="13"/>
      <c r="BT36" s="34"/>
      <c r="BU36" s="8"/>
      <c r="BV36" s="57"/>
      <c r="BW36" s="57"/>
      <c r="BX36" s="10"/>
      <c r="BY36" s="10"/>
      <c r="BZ36" s="10"/>
      <c r="CA36" s="10"/>
      <c r="CB36" s="58"/>
      <c r="CC36" s="13"/>
      <c r="CD36" s="34"/>
      <c r="CE36" s="8"/>
      <c r="CF36" s="57"/>
      <c r="CG36" s="57"/>
      <c r="CH36" s="10"/>
      <c r="CI36" s="10"/>
      <c r="CJ36" s="10"/>
      <c r="CK36" s="10"/>
      <c r="CL36" s="58"/>
      <c r="CM36" s="13"/>
      <c r="CN36" s="34"/>
      <c r="CO36" s="8"/>
      <c r="CP36" s="57"/>
      <c r="CQ36" s="57"/>
      <c r="CR36" s="10"/>
      <c r="CS36" s="10"/>
      <c r="CT36" s="10"/>
      <c r="CU36" s="10"/>
      <c r="CV36" s="58"/>
      <c r="CW36" s="13"/>
      <c r="CX36" s="34"/>
      <c r="CY36" s="8"/>
      <c r="CZ36" s="57"/>
      <c r="DA36" s="57"/>
      <c r="DB36" s="10"/>
      <c r="DC36" s="10"/>
      <c r="DD36" s="10"/>
      <c r="DE36" s="10"/>
      <c r="DF36" s="58"/>
      <c r="DG36" s="13"/>
      <c r="DH36" s="34"/>
      <c r="DI36" s="8"/>
      <c r="DJ36" s="57"/>
      <c r="DK36" s="57"/>
      <c r="DL36" s="10"/>
      <c r="DM36" s="10"/>
      <c r="DN36" s="10"/>
      <c r="DO36" s="10"/>
      <c r="DP36" s="58"/>
      <c r="DQ36" s="13"/>
      <c r="DR36" s="34"/>
      <c r="DS36" s="8"/>
      <c r="DT36" s="57"/>
      <c r="DU36" s="57"/>
      <c r="DV36" s="10"/>
      <c r="DW36" s="10"/>
      <c r="DX36" s="10"/>
      <c r="DY36" s="10"/>
      <c r="DZ36" s="58"/>
      <c r="EA36" s="13"/>
      <c r="EB36" s="34"/>
      <c r="EC36" s="8"/>
      <c r="ED36" s="57"/>
      <c r="EE36" s="57"/>
      <c r="EF36" s="10"/>
      <c r="EG36" s="10"/>
      <c r="EH36" s="10"/>
      <c r="EI36" s="10"/>
      <c r="EJ36" s="58"/>
      <c r="EK36" s="13"/>
      <c r="EL36" s="34"/>
      <c r="EM36" s="8"/>
      <c r="EN36" s="57"/>
      <c r="EO36" s="57"/>
      <c r="EP36" s="10"/>
      <c r="EQ36" s="10"/>
      <c r="ER36" s="10"/>
      <c r="ES36" s="10"/>
      <c r="ET36" s="58"/>
      <c r="EU36" s="13"/>
      <c r="EV36" s="34"/>
      <c r="EW36" s="8"/>
      <c r="EX36" s="57"/>
      <c r="EY36" s="57"/>
      <c r="EZ36" s="10"/>
      <c r="FA36" s="10"/>
      <c r="FB36" s="10"/>
      <c r="FC36" s="10"/>
      <c r="FD36" s="58"/>
      <c r="FE36" s="13"/>
      <c r="FF36" s="34"/>
      <c r="FG36" s="8"/>
      <c r="FH36" s="57"/>
      <c r="FI36" s="57"/>
      <c r="FJ36" s="10"/>
      <c r="FK36" s="10"/>
      <c r="FL36" s="10"/>
      <c r="FM36" s="10"/>
      <c r="FN36" s="58"/>
      <c r="FO36" s="13"/>
      <c r="FP36" s="34"/>
      <c r="FQ36" s="8"/>
      <c r="FR36" s="57"/>
      <c r="FS36" s="57"/>
      <c r="FT36" s="10"/>
      <c r="FU36" s="10"/>
      <c r="FV36" s="10"/>
      <c r="FW36" s="10"/>
      <c r="FX36" s="58"/>
      <c r="FY36" s="13"/>
      <c r="FZ36" s="34"/>
      <c r="GA36" s="8"/>
      <c r="GB36" s="57"/>
      <c r="GC36" s="57"/>
      <c r="GD36" s="10"/>
      <c r="GE36" s="10"/>
      <c r="GF36" s="10"/>
      <c r="GG36" s="10"/>
      <c r="GH36" s="58"/>
      <c r="GI36" s="13"/>
      <c r="GJ36" s="34"/>
      <c r="GK36" s="8"/>
      <c r="GL36" s="57"/>
      <c r="GM36" s="57"/>
      <c r="GN36" s="10"/>
      <c r="GO36" s="10"/>
      <c r="GP36" s="10"/>
      <c r="GQ36" s="10"/>
      <c r="GR36" s="58"/>
      <c r="GS36" s="13"/>
      <c r="GT36" s="34"/>
      <c r="GU36" s="8"/>
      <c r="GV36" s="57"/>
      <c r="GW36" s="57"/>
      <c r="GX36" s="10"/>
      <c r="GY36" s="10"/>
      <c r="GZ36" s="10"/>
      <c r="HA36" s="10"/>
      <c r="HB36" s="58"/>
      <c r="HC36" s="13"/>
      <c r="HD36" s="34"/>
      <c r="HE36" s="8"/>
      <c r="HF36" s="57"/>
      <c r="HG36" s="57"/>
      <c r="HH36" s="10"/>
      <c r="HI36" s="10"/>
      <c r="HJ36" s="10"/>
      <c r="HK36" s="10"/>
      <c r="HL36" s="58"/>
      <c r="HM36" s="13"/>
      <c r="HN36" s="34"/>
      <c r="HO36" s="8"/>
      <c r="HP36" s="57"/>
      <c r="HQ36" s="57"/>
      <c r="HR36" s="10"/>
      <c r="HS36" s="10"/>
      <c r="HT36" s="10"/>
      <c r="HU36" s="10"/>
      <c r="HV36" s="58"/>
      <c r="HW36" s="13"/>
      <c r="HX36" s="34"/>
      <c r="HY36" s="8"/>
      <c r="HZ36" s="57"/>
      <c r="IA36" s="57"/>
      <c r="IB36" s="10"/>
      <c r="IC36" s="10"/>
      <c r="ID36" s="10"/>
      <c r="IE36" s="10"/>
      <c r="IF36" s="58"/>
      <c r="IG36" s="13"/>
      <c r="IH36" s="34"/>
      <c r="II36" s="8"/>
      <c r="IJ36" s="57"/>
      <c r="IK36" s="57"/>
      <c r="IL36" s="10"/>
      <c r="IM36" s="10"/>
      <c r="IN36" s="10"/>
      <c r="IO36" s="10"/>
      <c r="IP36" s="58"/>
      <c r="IQ36" s="13"/>
      <c r="IR36" s="34"/>
      <c r="IS36" s="8"/>
      <c r="IT36" s="57"/>
      <c r="IU36" s="57"/>
      <c r="IV36" s="10"/>
    </row>
    <row r="37" spans="2:16" ht="100.5" customHeight="1">
      <c r="B37" s="59" t="s">
        <v>62</v>
      </c>
      <c r="C37" s="8" t="s">
        <v>15</v>
      </c>
      <c r="D37" s="57" t="s">
        <v>16</v>
      </c>
      <c r="E37" s="57"/>
      <c r="F37" s="10">
        <v>10</v>
      </c>
      <c r="G37" s="10">
        <v>5</v>
      </c>
      <c r="H37" s="10">
        <v>20</v>
      </c>
      <c r="I37" s="10">
        <v>10</v>
      </c>
      <c r="J37" s="14" t="s">
        <v>63</v>
      </c>
      <c r="M37" s="81"/>
      <c r="N37" s="81"/>
      <c r="O37" s="81"/>
      <c r="P37" s="81"/>
    </row>
    <row r="38" spans="2:16" ht="87" customHeight="1">
      <c r="B38" s="14" t="s">
        <v>64</v>
      </c>
      <c r="C38" s="8" t="s">
        <v>15</v>
      </c>
      <c r="D38" s="57" t="s">
        <v>16</v>
      </c>
      <c r="E38" s="57"/>
      <c r="F38" s="10">
        <v>20</v>
      </c>
      <c r="G38" s="10">
        <v>10</v>
      </c>
      <c r="H38" s="10">
        <v>20</v>
      </c>
      <c r="I38" s="10">
        <v>10</v>
      </c>
      <c r="J38" s="14" t="s">
        <v>65</v>
      </c>
      <c r="M38" s="81"/>
      <c r="N38" s="81"/>
      <c r="O38" s="81"/>
      <c r="P38" s="81"/>
    </row>
    <row r="39" spans="2:16" ht="75" customHeight="1">
      <c r="B39" s="60" t="s">
        <v>66</v>
      </c>
      <c r="C39" s="61" t="s">
        <v>15</v>
      </c>
      <c r="D39" s="57"/>
      <c r="E39" s="57"/>
      <c r="F39" s="10">
        <v>-17</v>
      </c>
      <c r="G39" s="10">
        <v>-8.5</v>
      </c>
      <c r="H39" s="10">
        <v>-17</v>
      </c>
      <c r="I39" s="10">
        <v>-8.5</v>
      </c>
      <c r="J39" s="58" t="s">
        <v>67</v>
      </c>
      <c r="M39" s="81"/>
      <c r="N39" s="81"/>
      <c r="O39" s="81"/>
      <c r="P39" s="81"/>
    </row>
    <row r="40" spans="1:16" s="50" customFormat="1" ht="252" customHeight="1">
      <c r="A40" s="6"/>
      <c r="B40" s="55" t="s">
        <v>68</v>
      </c>
      <c r="C40" s="61" t="s">
        <v>15</v>
      </c>
      <c r="D40" s="47" t="s">
        <v>24</v>
      </c>
      <c r="E40" s="47" t="s">
        <v>16</v>
      </c>
      <c r="F40" s="48">
        <v>5</v>
      </c>
      <c r="G40" s="48">
        <v>5</v>
      </c>
      <c r="H40" s="48">
        <v>5</v>
      </c>
      <c r="I40" s="48">
        <v>5</v>
      </c>
      <c r="J40" s="54" t="s">
        <v>69</v>
      </c>
      <c r="M40" s="81"/>
      <c r="N40" s="81"/>
      <c r="O40" s="81"/>
      <c r="P40" s="81"/>
    </row>
    <row r="41" spans="2:16" ht="85.5">
      <c r="B41" s="64" t="s">
        <v>1</v>
      </c>
      <c r="C41" s="8" t="s">
        <v>15</v>
      </c>
      <c r="D41" s="9" t="s">
        <v>24</v>
      </c>
      <c r="E41" s="9"/>
      <c r="F41" s="65">
        <v>-68.6</v>
      </c>
      <c r="G41" s="65">
        <v>-34.3</v>
      </c>
      <c r="H41" s="65">
        <v>-137</v>
      </c>
      <c r="I41" s="65">
        <v>-68.5</v>
      </c>
      <c r="J41" s="24" t="s">
        <v>70</v>
      </c>
      <c r="M41" s="81"/>
      <c r="N41" s="81"/>
      <c r="O41" s="81"/>
      <c r="P41" s="81"/>
    </row>
    <row r="42" spans="2:16" ht="33" customHeight="1">
      <c r="B42" s="34" t="s">
        <v>71</v>
      </c>
      <c r="C42" s="8" t="s">
        <v>15</v>
      </c>
      <c r="D42" s="57" t="s">
        <v>24</v>
      </c>
      <c r="E42" s="57"/>
      <c r="F42" s="48">
        <v>50</v>
      </c>
      <c r="G42" s="48">
        <v>25</v>
      </c>
      <c r="H42" s="48">
        <v>88</v>
      </c>
      <c r="I42" s="48">
        <v>44</v>
      </c>
      <c r="J42" s="62" t="s">
        <v>72</v>
      </c>
      <c r="M42" s="81"/>
      <c r="N42" s="81"/>
      <c r="O42" s="81"/>
      <c r="P42" s="81"/>
    </row>
    <row r="43" spans="1:10" ht="21.75" customHeight="1">
      <c r="A43" s="35"/>
      <c r="B43" s="66" t="s">
        <v>73</v>
      </c>
      <c r="C43" s="37" t="s">
        <v>15</v>
      </c>
      <c r="D43" s="67" t="s">
        <v>16</v>
      </c>
      <c r="E43" s="67"/>
      <c r="F43" s="63" t="s">
        <v>2</v>
      </c>
      <c r="G43" s="63" t="s">
        <v>2</v>
      </c>
      <c r="H43" s="63">
        <v>0</v>
      </c>
      <c r="I43" s="63">
        <v>0</v>
      </c>
      <c r="J43" s="68"/>
    </row>
    <row r="44" spans="2:16" ht="18" customHeight="1">
      <c r="B44" s="60"/>
      <c r="C44" s="57"/>
      <c r="D44" s="57"/>
      <c r="E44" s="57"/>
      <c r="F44" s="10"/>
      <c r="G44" s="10"/>
      <c r="H44" s="10"/>
      <c r="I44" s="10"/>
      <c r="J44" s="62"/>
      <c r="M44" s="81">
        <f>F45-'executive budget 1-9'!F56</f>
        <v>91.95500000000001</v>
      </c>
      <c r="N44" s="81">
        <f>G45-'executive budget 1-9'!G56</f>
        <v>48.715</v>
      </c>
      <c r="O44" s="81">
        <f>H45-'executive budget 1-9'!H56</f>
        <v>149.26999999999998</v>
      </c>
      <c r="P44" s="81">
        <f>I45-'executive budget 1-9'!I56</f>
        <v>76.13000000000001</v>
      </c>
    </row>
    <row r="45" spans="1:10" s="69" customFormat="1" ht="18" customHeight="1">
      <c r="A45" s="16" t="s">
        <v>20</v>
      </c>
      <c r="B45" s="17"/>
      <c r="C45" s="43"/>
      <c r="D45" s="43"/>
      <c r="E45" s="43"/>
      <c r="F45" s="44">
        <f>SUM(F21:F44)</f>
        <v>57.610000000000014</v>
      </c>
      <c r="G45" s="44">
        <f>SUM(G21:G44)</f>
        <v>36.499</v>
      </c>
      <c r="H45" s="44">
        <f>SUM(H21:H44)</f>
        <v>15.341999999999999</v>
      </c>
      <c r="I45" s="44">
        <f>SUM(I21:I44)</f>
        <v>10.111000000000004</v>
      </c>
      <c r="J45" s="20"/>
    </row>
    <row r="47" spans="1:10" s="2" customFormat="1" ht="18" customHeight="1">
      <c r="A47" s="212" t="s">
        <v>81</v>
      </c>
      <c r="B47" s="213"/>
      <c r="C47" s="213"/>
      <c r="D47" s="213"/>
      <c r="E47" s="213"/>
      <c r="F47" s="213"/>
      <c r="G47" s="213"/>
      <c r="H47" s="213"/>
      <c r="I47" s="213"/>
      <c r="J47" s="214"/>
    </row>
    <row r="48" spans="2:16" ht="14.25">
      <c r="B48" s="72" t="s">
        <v>74</v>
      </c>
      <c r="C48" s="22"/>
      <c r="D48" s="22"/>
      <c r="E48" s="22"/>
      <c r="F48" s="73">
        <v>-82.8</v>
      </c>
      <c r="G48" s="73">
        <v>-82.6</v>
      </c>
      <c r="H48" s="73">
        <v>-481.7</v>
      </c>
      <c r="I48" s="73">
        <v>-481.7</v>
      </c>
      <c r="J48" s="74"/>
      <c r="M48" s="81"/>
      <c r="N48" s="81"/>
      <c r="O48" s="81"/>
      <c r="P48" s="81"/>
    </row>
    <row r="49" spans="1:16" s="50" customFormat="1" ht="86.25" customHeight="1">
      <c r="A49" s="6"/>
      <c r="B49" s="55" t="s">
        <v>75</v>
      </c>
      <c r="C49" s="61" t="s">
        <v>76</v>
      </c>
      <c r="D49" s="47" t="s">
        <v>24</v>
      </c>
      <c r="E49" s="47" t="s">
        <v>16</v>
      </c>
      <c r="F49" s="48">
        <v>-35</v>
      </c>
      <c r="G49" s="48">
        <v>-17</v>
      </c>
      <c r="H49" s="48">
        <v>-135</v>
      </c>
      <c r="I49" s="48">
        <v>-67.5</v>
      </c>
      <c r="J49" s="49" t="s">
        <v>77</v>
      </c>
      <c r="M49" s="81"/>
      <c r="N49" s="81"/>
      <c r="O49" s="81"/>
      <c r="P49" s="81"/>
    </row>
    <row r="50" spans="1:16" s="50" customFormat="1" ht="179.25" customHeight="1">
      <c r="A50" s="6"/>
      <c r="B50" s="55" t="s">
        <v>84</v>
      </c>
      <c r="C50" s="61" t="s">
        <v>76</v>
      </c>
      <c r="D50" s="47" t="s">
        <v>16</v>
      </c>
      <c r="E50" s="47" t="s">
        <v>16</v>
      </c>
      <c r="F50" s="48">
        <v>115</v>
      </c>
      <c r="G50" s="48">
        <v>28.75</v>
      </c>
      <c r="H50" s="48">
        <v>460</v>
      </c>
      <c r="I50" s="48">
        <v>115</v>
      </c>
      <c r="J50" s="49" t="s">
        <v>85</v>
      </c>
      <c r="M50" s="81"/>
      <c r="N50" s="81"/>
      <c r="O50" s="81"/>
      <c r="P50" s="81"/>
    </row>
    <row r="51" spans="1:16" s="50" customFormat="1" ht="18" customHeight="1">
      <c r="A51" s="6"/>
      <c r="B51" s="55"/>
      <c r="C51" s="61"/>
      <c r="D51" s="47"/>
      <c r="E51" s="47"/>
      <c r="F51" s="48"/>
      <c r="G51" s="48"/>
      <c r="H51" s="48"/>
      <c r="I51" s="48"/>
      <c r="J51" s="49"/>
      <c r="M51" s="82">
        <f>F52-'executive budget 1-9'!F63</f>
        <v>40.2</v>
      </c>
      <c r="N51" s="82">
        <f>G52-'executive budget 1-9'!G63</f>
        <v>-27.849999999999994</v>
      </c>
      <c r="O51" s="82">
        <f>H52-'executive budget 1-9'!H63</f>
        <v>-314.70000000000005</v>
      </c>
      <c r="P51" s="82">
        <f>I52-'executive budget 1-9'!I63</f>
        <v>-467.83000000000004</v>
      </c>
    </row>
    <row r="52" spans="1:10" s="69" customFormat="1" ht="18" customHeight="1">
      <c r="A52" s="16" t="s">
        <v>20</v>
      </c>
      <c r="B52" s="17"/>
      <c r="C52" s="43"/>
      <c r="D52" s="43"/>
      <c r="E52" s="43"/>
      <c r="F52" s="44">
        <f>SUM(F48:F51)</f>
        <v>-2.799999999999997</v>
      </c>
      <c r="G52" s="44">
        <f>SUM(G48:G51)</f>
        <v>-70.85</v>
      </c>
      <c r="H52" s="44">
        <f>SUM(H48:H51)</f>
        <v>-156.70000000000005</v>
      </c>
      <c r="I52" s="44">
        <f>SUM(I48:I51)</f>
        <v>-434.20000000000005</v>
      </c>
      <c r="J52" s="20"/>
    </row>
    <row r="53" spans="2:10" ht="14.25">
      <c r="B53" s="64"/>
      <c r="C53" s="8"/>
      <c r="D53" s="9"/>
      <c r="E53" s="9"/>
      <c r="F53" s="75"/>
      <c r="G53" s="75"/>
      <c r="H53" s="75"/>
      <c r="I53" s="75"/>
      <c r="J53" s="24"/>
    </row>
    <row r="54" spans="1:10" s="2" customFormat="1" ht="18" customHeight="1">
      <c r="A54" s="212" t="s">
        <v>82</v>
      </c>
      <c r="B54" s="213"/>
      <c r="C54" s="213"/>
      <c r="D54" s="214"/>
      <c r="E54" s="85"/>
      <c r="F54" s="70">
        <f>+F7+F12+F19+F45+F52</f>
        <v>102.81000000000002</v>
      </c>
      <c r="G54" s="70">
        <f>+G7+G12+G19+G45+G52</f>
        <v>-2.850999999999999</v>
      </c>
      <c r="H54" s="70">
        <f>+H7+H12+H19+H45+H52</f>
        <v>-93.35800000000005</v>
      </c>
      <c r="I54" s="70">
        <f>+I7+I12+I19+I45+I52</f>
        <v>-392.58900000000006</v>
      </c>
      <c r="J54" s="71"/>
    </row>
    <row r="55" spans="13:16" ht="14.25">
      <c r="M55" s="81">
        <f>SUM(M4:M51)</f>
        <v>81.60500000000002</v>
      </c>
      <c r="N55" s="81">
        <f>SUM(N4:N51)</f>
        <v>-2.4049999999999905</v>
      </c>
      <c r="O55" s="81">
        <f>SUM(O4:O51)</f>
        <v>-170.53000000000006</v>
      </c>
      <c r="P55" s="81">
        <f>SUM(P4:P51)</f>
        <v>-392.24</v>
      </c>
    </row>
    <row r="59" spans="6:9" ht="14.25">
      <c r="F59" s="45">
        <f>F54-'executive budget 1-9'!F65</f>
        <v>81.60500000000002</v>
      </c>
      <c r="G59" s="104">
        <f>G54-'executive budget 1-9'!G65</f>
        <v>-2.4049999999999976</v>
      </c>
      <c r="H59" s="104">
        <f>H54-'executive budget 1-9'!H65</f>
        <v>-170.53000000000003</v>
      </c>
      <c r="I59" s="104">
        <f>I54-'executive budget 1-9'!I65</f>
        <v>-392.24000000000007</v>
      </c>
    </row>
  </sheetData>
  <sheetProtection/>
  <mergeCells count="14">
    <mergeCell ref="A47:J47"/>
    <mergeCell ref="A54:D54"/>
    <mergeCell ref="A1:A2"/>
    <mergeCell ref="B1:B2"/>
    <mergeCell ref="C1:C2"/>
    <mergeCell ref="F1:G1"/>
    <mergeCell ref="H1:I1"/>
    <mergeCell ref="J1:J2"/>
    <mergeCell ref="M2:N2"/>
    <mergeCell ref="O2:P2"/>
    <mergeCell ref="A3:J3"/>
    <mergeCell ref="A9:J9"/>
    <mergeCell ref="A14:J14"/>
    <mergeCell ref="A21:J21"/>
  </mergeCells>
  <printOptions gridLines="1"/>
  <pageMargins left="0.45" right="0.45" top="1" bottom="0.75" header="0.3" footer="0.3"/>
  <pageSetup fitToHeight="0" fitToWidth="1" horizontalDpi="600" verticalDpi="600" orientation="landscape" scale="10" r:id="rId1"/>
  <headerFooter>
    <oddHeader>&amp;C&amp;"Arial,Bold"&amp;16Preliminary 2013-2014 Executive Budget -- MEDICAID Proposals
Investments / (Savings)
&amp;11($ in Millions)</oddHeader>
    <oddFooter>&amp;L&amp;D&amp;R&amp;P</oddFooter>
  </headerFooter>
  <rowBreaks count="1" manualBreakCount="1">
    <brk id="46"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IV70"/>
  <sheetViews>
    <sheetView tabSelected="1" zoomScale="70" zoomScaleNormal="70" zoomScaleSheetLayoutView="90" zoomScalePageLayoutView="75" workbookViewId="0" topLeftCell="A1">
      <selection activeCell="A1" sqref="A1:A2"/>
    </sheetView>
  </sheetViews>
  <sheetFormatPr defaultColWidth="8.8515625" defaultRowHeight="12.75"/>
  <cols>
    <col min="1" max="1" width="7.28125" style="88" customWidth="1"/>
    <col min="2" max="2" width="35.421875" style="89" customWidth="1"/>
    <col min="3" max="3" width="18.28125" style="32" customWidth="1"/>
    <col min="4" max="4" width="13.28125" style="32" customWidth="1"/>
    <col min="5" max="5" width="10.7109375" style="32" customWidth="1"/>
    <col min="6" max="6" width="12.421875" style="104" bestFit="1" customWidth="1"/>
    <col min="7" max="7" width="13.140625" style="104" bestFit="1" customWidth="1"/>
    <col min="8" max="8" width="12.421875" style="104" bestFit="1" customWidth="1"/>
    <col min="9" max="9" width="13.00390625" style="104" customWidth="1"/>
    <col min="10" max="10" width="79.7109375" style="89" customWidth="1"/>
    <col min="11" max="16384" width="8.8515625" style="12" customWidth="1"/>
  </cols>
  <sheetData>
    <row r="1" spans="1:10" s="2" customFormat="1" ht="15" customHeight="1">
      <c r="A1" s="215" t="s">
        <v>3</v>
      </c>
      <c r="B1" s="215" t="s">
        <v>0</v>
      </c>
      <c r="C1" s="195"/>
      <c r="D1" s="217" t="s">
        <v>4</v>
      </c>
      <c r="E1" s="144" t="s">
        <v>5</v>
      </c>
      <c r="F1" s="220" t="s">
        <v>7</v>
      </c>
      <c r="G1" s="207"/>
      <c r="H1" s="220" t="s">
        <v>8</v>
      </c>
      <c r="I1" s="207"/>
      <c r="J1" s="219" t="s">
        <v>114</v>
      </c>
    </row>
    <row r="2" spans="1:10" s="2" customFormat="1" ht="15">
      <c r="A2" s="216"/>
      <c r="B2" s="216"/>
      <c r="C2" s="194" t="s">
        <v>191</v>
      </c>
      <c r="D2" s="218"/>
      <c r="E2" s="107" t="s">
        <v>10</v>
      </c>
      <c r="F2" s="108" t="s">
        <v>11</v>
      </c>
      <c r="G2" s="108" t="s">
        <v>12</v>
      </c>
      <c r="H2" s="108" t="s">
        <v>11</v>
      </c>
      <c r="I2" s="108" t="s">
        <v>12</v>
      </c>
      <c r="J2" s="216"/>
    </row>
    <row r="3" spans="1:10" s="5" customFormat="1" ht="18" customHeight="1">
      <c r="A3" s="208" t="s">
        <v>13</v>
      </c>
      <c r="B3" s="209"/>
      <c r="C3" s="209"/>
      <c r="D3" s="209"/>
      <c r="E3" s="209"/>
      <c r="F3" s="209"/>
      <c r="G3" s="209"/>
      <c r="H3" s="209"/>
      <c r="I3" s="209"/>
      <c r="J3" s="209"/>
    </row>
    <row r="4" spans="2:10" ht="63.75" customHeight="1">
      <c r="B4" s="89" t="s">
        <v>115</v>
      </c>
      <c r="C4" s="32" t="s">
        <v>192</v>
      </c>
      <c r="D4" s="96" t="s">
        <v>15</v>
      </c>
      <c r="E4" s="97" t="s">
        <v>16</v>
      </c>
      <c r="F4" s="95">
        <v>0</v>
      </c>
      <c r="G4" s="95">
        <v>0</v>
      </c>
      <c r="H4" s="95">
        <v>0</v>
      </c>
      <c r="I4" s="95">
        <v>0</v>
      </c>
      <c r="J4" s="120" t="s">
        <v>151</v>
      </c>
    </row>
    <row r="5" spans="1:10" s="2" customFormat="1" ht="18" customHeight="1">
      <c r="A5" s="111" t="s">
        <v>20</v>
      </c>
      <c r="B5" s="112"/>
      <c r="C5" s="116"/>
      <c r="D5" s="116"/>
      <c r="E5" s="116"/>
      <c r="F5" s="115">
        <f>SUM(F3:F4)</f>
        <v>0</v>
      </c>
      <c r="G5" s="115">
        <f>SUM(G3:G4)</f>
        <v>0</v>
      </c>
      <c r="H5" s="115">
        <f>SUM(H3:H4)</f>
        <v>0</v>
      </c>
      <c r="I5" s="115">
        <f>SUM(I3:I4)</f>
        <v>0</v>
      </c>
      <c r="J5" s="89"/>
    </row>
    <row r="6" spans="1:10" s="2" customFormat="1" ht="13.5" customHeight="1">
      <c r="A6" s="111"/>
      <c r="B6" s="112"/>
      <c r="C6" s="116"/>
      <c r="D6" s="116"/>
      <c r="E6" s="116"/>
      <c r="F6" s="125"/>
      <c r="G6" s="125"/>
      <c r="H6" s="125"/>
      <c r="I6" s="125"/>
      <c r="J6" s="89"/>
    </row>
    <row r="7" spans="1:10" s="5" customFormat="1" ht="18" customHeight="1">
      <c r="A7" s="210" t="s">
        <v>88</v>
      </c>
      <c r="B7" s="211"/>
      <c r="C7" s="211"/>
      <c r="D7" s="211"/>
      <c r="E7" s="211"/>
      <c r="F7" s="211"/>
      <c r="G7" s="211"/>
      <c r="H7" s="211"/>
      <c r="I7" s="211"/>
      <c r="J7" s="211"/>
    </row>
    <row r="8" spans="2:10" ht="86.25" customHeight="1">
      <c r="B8" s="121" t="s">
        <v>91</v>
      </c>
      <c r="C8" s="196" t="s">
        <v>193</v>
      </c>
      <c r="D8" s="96" t="s">
        <v>36</v>
      </c>
      <c r="E8" s="97" t="s">
        <v>16</v>
      </c>
      <c r="F8" s="143">
        <v>-0.05</v>
      </c>
      <c r="G8" s="143">
        <v>-0.03</v>
      </c>
      <c r="H8" s="143">
        <v>-0.11</v>
      </c>
      <c r="I8" s="143">
        <v>-0.06</v>
      </c>
      <c r="J8" s="161" t="s">
        <v>116</v>
      </c>
    </row>
    <row r="9" spans="2:10" ht="78.75" customHeight="1">
      <c r="B9" s="103" t="s">
        <v>93</v>
      </c>
      <c r="C9" s="196" t="s">
        <v>193</v>
      </c>
      <c r="D9" s="96" t="s">
        <v>36</v>
      </c>
      <c r="E9" s="97" t="s">
        <v>16</v>
      </c>
      <c r="F9" s="143">
        <v>-1.26</v>
      </c>
      <c r="G9" s="143">
        <v>-0.63</v>
      </c>
      <c r="H9" s="143">
        <v>-2.52</v>
      </c>
      <c r="I9" s="143">
        <v>-1.26</v>
      </c>
      <c r="J9" s="161" t="s">
        <v>117</v>
      </c>
    </row>
    <row r="10" spans="2:10" ht="105" customHeight="1">
      <c r="B10" s="103" t="s">
        <v>94</v>
      </c>
      <c r="C10" s="196" t="s">
        <v>193</v>
      </c>
      <c r="D10" s="96" t="s">
        <v>36</v>
      </c>
      <c r="E10" s="97" t="s">
        <v>16</v>
      </c>
      <c r="F10" s="143">
        <v>-0.14</v>
      </c>
      <c r="G10" s="143">
        <v>-0.07</v>
      </c>
      <c r="H10" s="143">
        <v>-0.27</v>
      </c>
      <c r="I10" s="143">
        <v>-0.14</v>
      </c>
      <c r="J10" s="161" t="s">
        <v>136</v>
      </c>
    </row>
    <row r="11" spans="1:10" s="2" customFormat="1" ht="18" customHeight="1">
      <c r="A11" s="111" t="s">
        <v>20</v>
      </c>
      <c r="B11" s="128"/>
      <c r="C11" s="197"/>
      <c r="D11" s="116"/>
      <c r="E11" s="116"/>
      <c r="F11" s="115">
        <f>SUM(F7:F10)</f>
        <v>-1.4500000000000002</v>
      </c>
      <c r="G11" s="115">
        <f>SUM(G7:G10)</f>
        <v>-0.73</v>
      </c>
      <c r="H11" s="115">
        <f>SUM(H7:H10)</f>
        <v>-2.9</v>
      </c>
      <c r="I11" s="115">
        <f>SUM(I7:I10)</f>
        <v>-1.46</v>
      </c>
      <c r="J11" s="89"/>
    </row>
    <row r="12" spans="1:9" ht="15">
      <c r="A12" s="90"/>
      <c r="B12" s="91"/>
      <c r="C12" s="198"/>
      <c r="F12" s="105"/>
      <c r="G12" s="105"/>
      <c r="H12" s="105"/>
      <c r="I12" s="105"/>
    </row>
    <row r="13" spans="1:10" s="5" customFormat="1" ht="18" customHeight="1">
      <c r="A13" s="210" t="s">
        <v>26</v>
      </c>
      <c r="B13" s="210"/>
      <c r="C13" s="210"/>
      <c r="D13" s="210"/>
      <c r="E13" s="210"/>
      <c r="F13" s="210"/>
      <c r="G13" s="210"/>
      <c r="H13" s="210"/>
      <c r="I13" s="210"/>
      <c r="J13" s="210"/>
    </row>
    <row r="14" spans="1:10" s="142" customFormat="1" ht="48.75" customHeight="1">
      <c r="A14" s="87"/>
      <c r="B14" s="92" t="s">
        <v>29</v>
      </c>
      <c r="C14" s="96" t="s">
        <v>15</v>
      </c>
      <c r="D14" s="98" t="s">
        <v>24</v>
      </c>
      <c r="E14" s="98"/>
      <c r="F14" s="94">
        <v>0</v>
      </c>
      <c r="G14" s="94">
        <v>0</v>
      </c>
      <c r="H14" s="94">
        <v>5</v>
      </c>
      <c r="I14" s="94">
        <v>2.5</v>
      </c>
      <c r="J14" s="92" t="s">
        <v>98</v>
      </c>
    </row>
    <row r="15" spans="2:10" ht="123.75" customHeight="1">
      <c r="B15" s="41" t="s">
        <v>30</v>
      </c>
      <c r="C15" s="199" t="s">
        <v>194</v>
      </c>
      <c r="D15" s="96" t="s">
        <v>15</v>
      </c>
      <c r="E15" s="97" t="s">
        <v>16</v>
      </c>
      <c r="F15" s="94">
        <v>52</v>
      </c>
      <c r="G15" s="94">
        <v>26</v>
      </c>
      <c r="H15" s="94">
        <v>24</v>
      </c>
      <c r="I15" s="94">
        <v>12</v>
      </c>
      <c r="J15" s="42" t="s">
        <v>149</v>
      </c>
    </row>
    <row r="16" spans="1:10" s="142" customFormat="1" ht="61.5" customHeight="1">
      <c r="A16" s="87"/>
      <c r="B16" s="41" t="s">
        <v>118</v>
      </c>
      <c r="C16" s="199" t="s">
        <v>194</v>
      </c>
      <c r="D16" s="96" t="s">
        <v>15</v>
      </c>
      <c r="E16" s="98" t="s">
        <v>24</v>
      </c>
      <c r="F16" s="94">
        <v>0</v>
      </c>
      <c r="G16" s="94">
        <v>0</v>
      </c>
      <c r="H16" s="94">
        <v>0</v>
      </c>
      <c r="I16" s="94">
        <v>0</v>
      </c>
      <c r="J16" s="42" t="s">
        <v>119</v>
      </c>
    </row>
    <row r="17" spans="1:10" s="5" customFormat="1" ht="18" customHeight="1">
      <c r="A17" s="111" t="s">
        <v>20</v>
      </c>
      <c r="B17" s="112"/>
      <c r="C17" s="116"/>
      <c r="D17" s="113"/>
      <c r="E17" s="113"/>
      <c r="F17" s="115">
        <f>SUM(F13:F16)</f>
        <v>52</v>
      </c>
      <c r="G17" s="115">
        <f>SUM(G13:G16)</f>
        <v>26</v>
      </c>
      <c r="H17" s="115">
        <f>SUM(H13:H16)</f>
        <v>29</v>
      </c>
      <c r="I17" s="115">
        <f>SUM(I13:I16)</f>
        <v>14.5</v>
      </c>
      <c r="J17" s="89"/>
    </row>
    <row r="18" ht="13.5" customHeight="1"/>
    <row r="19" spans="1:10" s="2" customFormat="1" ht="18" customHeight="1">
      <c r="A19" s="212" t="s">
        <v>32</v>
      </c>
      <c r="B19" s="213"/>
      <c r="C19" s="213"/>
      <c r="D19" s="213"/>
      <c r="E19" s="213"/>
      <c r="F19" s="213"/>
      <c r="G19" s="213"/>
      <c r="H19" s="213"/>
      <c r="I19" s="213"/>
      <c r="J19" s="214"/>
    </row>
    <row r="20" spans="1:10" s="50" customFormat="1" ht="45.75" customHeight="1">
      <c r="A20" s="6"/>
      <c r="B20" s="55" t="s">
        <v>100</v>
      </c>
      <c r="C20" s="200" t="s">
        <v>194</v>
      </c>
      <c r="D20" s="96" t="s">
        <v>15</v>
      </c>
      <c r="E20" s="47" t="s">
        <v>24</v>
      </c>
      <c r="F20" s="48">
        <v>25</v>
      </c>
      <c r="G20" s="48">
        <v>12.5</v>
      </c>
      <c r="H20" s="48">
        <v>25</v>
      </c>
      <c r="I20" s="48">
        <v>12.5</v>
      </c>
      <c r="J20" s="103" t="s">
        <v>137</v>
      </c>
    </row>
    <row r="21" spans="1:10" s="50" customFormat="1" ht="33.75" customHeight="1">
      <c r="A21" s="6"/>
      <c r="B21" s="55" t="s">
        <v>101</v>
      </c>
      <c r="C21" s="200" t="s">
        <v>194</v>
      </c>
      <c r="D21" s="96" t="s">
        <v>15</v>
      </c>
      <c r="E21" s="47" t="s">
        <v>24</v>
      </c>
      <c r="F21" s="48">
        <v>-25</v>
      </c>
      <c r="G21" s="48">
        <v>-12.5</v>
      </c>
      <c r="H21" s="48">
        <v>-25</v>
      </c>
      <c r="I21" s="48">
        <v>-12.5</v>
      </c>
      <c r="J21" s="103" t="s">
        <v>110</v>
      </c>
    </row>
    <row r="22" spans="1:10" s="142" customFormat="1" ht="61.5" customHeight="1">
      <c r="A22" s="87"/>
      <c r="B22" s="120" t="s">
        <v>131</v>
      </c>
      <c r="C22" s="201" t="s">
        <v>194</v>
      </c>
      <c r="D22" s="96" t="s">
        <v>15</v>
      </c>
      <c r="E22" s="135" t="s">
        <v>24</v>
      </c>
      <c r="F22" s="94">
        <v>0</v>
      </c>
      <c r="G22" s="94">
        <v>0</v>
      </c>
      <c r="H22" s="94">
        <v>0</v>
      </c>
      <c r="I22" s="94">
        <v>0</v>
      </c>
      <c r="J22" s="120" t="s">
        <v>135</v>
      </c>
    </row>
    <row r="23" spans="1:10" s="50" customFormat="1" ht="59.25" customHeight="1">
      <c r="A23" s="6"/>
      <c r="B23" s="46" t="s">
        <v>120</v>
      </c>
      <c r="C23" s="47" t="s">
        <v>193</v>
      </c>
      <c r="D23" s="21" t="s">
        <v>36</v>
      </c>
      <c r="E23" s="47" t="s">
        <v>24</v>
      </c>
      <c r="F23" s="23">
        <v>-0.9</v>
      </c>
      <c r="G23" s="48">
        <v>-0.45</v>
      </c>
      <c r="H23" s="48">
        <v>-1.78</v>
      </c>
      <c r="I23" s="48">
        <v>-0.89</v>
      </c>
      <c r="J23" s="103" t="s">
        <v>146</v>
      </c>
    </row>
    <row r="24" spans="1:10" s="50" customFormat="1" ht="74.25" customHeight="1">
      <c r="A24" s="6"/>
      <c r="B24" s="54" t="s">
        <v>121</v>
      </c>
      <c r="C24" s="202" t="s">
        <v>193</v>
      </c>
      <c r="D24" s="47" t="s">
        <v>21</v>
      </c>
      <c r="E24" s="47" t="s">
        <v>24</v>
      </c>
      <c r="F24" s="48">
        <v>-18.75</v>
      </c>
      <c r="G24" s="48">
        <v>-9.38</v>
      </c>
      <c r="H24" s="48">
        <v>-25</v>
      </c>
      <c r="I24" s="48">
        <v>-12.5</v>
      </c>
      <c r="J24" s="103" t="s">
        <v>150</v>
      </c>
    </row>
    <row r="25" spans="1:10" s="50" customFormat="1" ht="36" customHeight="1">
      <c r="A25" s="6"/>
      <c r="B25" s="54" t="s">
        <v>122</v>
      </c>
      <c r="C25" s="202" t="s">
        <v>193</v>
      </c>
      <c r="D25" s="21" t="s">
        <v>21</v>
      </c>
      <c r="E25" s="47" t="s">
        <v>24</v>
      </c>
      <c r="F25" s="48">
        <v>-2.07</v>
      </c>
      <c r="G25" s="48">
        <v>-1.04</v>
      </c>
      <c r="H25" s="48">
        <v>-2.7</v>
      </c>
      <c r="I25" s="48">
        <v>-1.35</v>
      </c>
      <c r="J25" s="103" t="s">
        <v>123</v>
      </c>
    </row>
    <row r="26" spans="1:10" s="50" customFormat="1" ht="76.5" customHeight="1">
      <c r="A26" s="6"/>
      <c r="B26" s="54" t="s">
        <v>124</v>
      </c>
      <c r="C26" s="202" t="s">
        <v>193</v>
      </c>
      <c r="D26" s="21" t="s">
        <v>21</v>
      </c>
      <c r="E26" s="47" t="s">
        <v>24</v>
      </c>
      <c r="F26" s="48">
        <v>-0.03</v>
      </c>
      <c r="G26" s="48">
        <v>-0.016</v>
      </c>
      <c r="H26" s="48">
        <v>-0.038</v>
      </c>
      <c r="I26" s="48">
        <v>-0.019</v>
      </c>
      <c r="J26" s="162" t="s">
        <v>147</v>
      </c>
    </row>
    <row r="27" spans="1:10" s="50" customFormat="1" ht="48" customHeight="1">
      <c r="A27" s="6"/>
      <c r="B27" s="54" t="s">
        <v>125</v>
      </c>
      <c r="C27" s="202" t="s">
        <v>193</v>
      </c>
      <c r="D27" s="21" t="s">
        <v>21</v>
      </c>
      <c r="E27" s="47" t="s">
        <v>24</v>
      </c>
      <c r="F27" s="48">
        <v>-3.6</v>
      </c>
      <c r="G27" s="48">
        <v>-1.8</v>
      </c>
      <c r="H27" s="48">
        <v>-4.8</v>
      </c>
      <c r="I27" s="48">
        <v>-2.4</v>
      </c>
      <c r="J27" s="103" t="s">
        <v>126</v>
      </c>
    </row>
    <row r="28" spans="1:10" s="50" customFormat="1" ht="62.25" customHeight="1">
      <c r="A28" s="6"/>
      <c r="B28" s="54" t="s">
        <v>127</v>
      </c>
      <c r="C28" s="202" t="s">
        <v>193</v>
      </c>
      <c r="D28" s="21" t="s">
        <v>15</v>
      </c>
      <c r="E28" s="47" t="s">
        <v>24</v>
      </c>
      <c r="F28" s="48">
        <v>-0.36</v>
      </c>
      <c r="G28" s="48">
        <v>-0.18</v>
      </c>
      <c r="H28" s="48">
        <v>-0.28</v>
      </c>
      <c r="I28" s="48">
        <v>-0.14</v>
      </c>
      <c r="J28" s="162" t="s">
        <v>148</v>
      </c>
    </row>
    <row r="29" spans="1:10" s="50" customFormat="1" ht="73.5" customHeight="1">
      <c r="A29" s="6"/>
      <c r="B29" s="46" t="s">
        <v>128</v>
      </c>
      <c r="C29" s="202" t="s">
        <v>193</v>
      </c>
      <c r="D29" s="21" t="s">
        <v>21</v>
      </c>
      <c r="E29" s="47" t="s">
        <v>24</v>
      </c>
      <c r="F29" s="48">
        <v>-0.8</v>
      </c>
      <c r="G29" s="48">
        <v>-0.4</v>
      </c>
      <c r="H29" s="48">
        <v>-1.06</v>
      </c>
      <c r="I29" s="48">
        <v>-0.53</v>
      </c>
      <c r="J29" s="93" t="s">
        <v>143</v>
      </c>
    </row>
    <row r="30" spans="2:10" ht="90.75" customHeight="1">
      <c r="B30" s="93" t="s">
        <v>129</v>
      </c>
      <c r="C30" s="203" t="s">
        <v>195</v>
      </c>
      <c r="D30" s="96" t="s">
        <v>15</v>
      </c>
      <c r="E30" s="101" t="s">
        <v>24</v>
      </c>
      <c r="F30" s="95">
        <v>-2.5</v>
      </c>
      <c r="G30" s="95">
        <v>-1.25</v>
      </c>
      <c r="H30" s="95">
        <v>-5</v>
      </c>
      <c r="I30" s="95">
        <v>-2.5</v>
      </c>
      <c r="J30" s="103" t="s">
        <v>144</v>
      </c>
    </row>
    <row r="31" spans="2:10" ht="118.5" customHeight="1">
      <c r="B31" s="93" t="s">
        <v>130</v>
      </c>
      <c r="C31" s="203" t="s">
        <v>195</v>
      </c>
      <c r="D31" s="96" t="s">
        <v>36</v>
      </c>
      <c r="E31" s="101" t="s">
        <v>16</v>
      </c>
      <c r="F31" s="95">
        <v>-0.25</v>
      </c>
      <c r="G31" s="95">
        <v>-0.125</v>
      </c>
      <c r="H31" s="95">
        <v>-0.5</v>
      </c>
      <c r="I31" s="95">
        <v>-0.25</v>
      </c>
      <c r="J31" s="103" t="s">
        <v>142</v>
      </c>
    </row>
    <row r="32" spans="1:10" s="50" customFormat="1" ht="57" customHeight="1">
      <c r="A32" s="6"/>
      <c r="B32" s="55" t="s">
        <v>108</v>
      </c>
      <c r="C32" s="200" t="s">
        <v>193</v>
      </c>
      <c r="D32" s="96" t="s">
        <v>15</v>
      </c>
      <c r="E32" s="47" t="s">
        <v>24</v>
      </c>
      <c r="F32" s="48">
        <v>-1.425</v>
      </c>
      <c r="G32" s="48">
        <v>-0.475</v>
      </c>
      <c r="H32" s="48">
        <v>-5.7</v>
      </c>
      <c r="I32" s="48">
        <v>-1.9</v>
      </c>
      <c r="J32" s="103" t="s">
        <v>138</v>
      </c>
    </row>
    <row r="33" spans="1:256" s="142" customFormat="1" ht="78" customHeight="1">
      <c r="A33" s="87"/>
      <c r="B33" s="93" t="s">
        <v>111</v>
      </c>
      <c r="C33" s="203" t="s">
        <v>198</v>
      </c>
      <c r="D33" s="96" t="s">
        <v>15</v>
      </c>
      <c r="E33" s="135" t="s">
        <v>16</v>
      </c>
      <c r="F33" s="94">
        <v>0.5</v>
      </c>
      <c r="G33" s="94">
        <v>0.5</v>
      </c>
      <c r="H33" s="94">
        <v>0</v>
      </c>
      <c r="I33" s="94">
        <v>0</v>
      </c>
      <c r="J33" s="93" t="s">
        <v>145</v>
      </c>
      <c r="K33" s="87"/>
      <c r="L33" s="93"/>
      <c r="M33" s="96"/>
      <c r="N33" s="135"/>
      <c r="O33" s="135"/>
      <c r="P33" s="94"/>
      <c r="Q33" s="94"/>
      <c r="R33" s="94"/>
      <c r="S33" s="94"/>
      <c r="T33" s="93"/>
      <c r="U33" s="87"/>
      <c r="V33" s="93"/>
      <c r="W33" s="96"/>
      <c r="X33" s="135"/>
      <c r="Y33" s="135"/>
      <c r="Z33" s="94"/>
      <c r="AA33" s="94"/>
      <c r="AB33" s="94"/>
      <c r="AC33" s="94"/>
      <c r="AD33" s="93"/>
      <c r="AE33" s="87"/>
      <c r="AF33" s="93"/>
      <c r="AG33" s="96"/>
      <c r="AH33" s="135"/>
      <c r="AI33" s="135"/>
      <c r="AJ33" s="94"/>
      <c r="AK33" s="94"/>
      <c r="AL33" s="94"/>
      <c r="AM33" s="94"/>
      <c r="AN33" s="93"/>
      <c r="AO33" s="87"/>
      <c r="AP33" s="93"/>
      <c r="AQ33" s="96"/>
      <c r="AR33" s="135"/>
      <c r="AS33" s="135"/>
      <c r="AT33" s="94"/>
      <c r="AU33" s="94"/>
      <c r="AV33" s="94"/>
      <c r="AW33" s="94"/>
      <c r="AX33" s="93"/>
      <c r="AY33" s="87"/>
      <c r="AZ33" s="93"/>
      <c r="BA33" s="96"/>
      <c r="BB33" s="135"/>
      <c r="BC33" s="135"/>
      <c r="BD33" s="94"/>
      <c r="BE33" s="94"/>
      <c r="BF33" s="94"/>
      <c r="BG33" s="94"/>
      <c r="BH33" s="93"/>
      <c r="BI33" s="87"/>
      <c r="BJ33" s="93"/>
      <c r="BK33" s="96"/>
      <c r="BL33" s="135"/>
      <c r="BM33" s="135"/>
      <c r="BN33" s="94"/>
      <c r="BO33" s="94"/>
      <c r="BP33" s="94"/>
      <c r="BQ33" s="94"/>
      <c r="BR33" s="93"/>
      <c r="BS33" s="87"/>
      <c r="BT33" s="93"/>
      <c r="BU33" s="96"/>
      <c r="BV33" s="135"/>
      <c r="BW33" s="135"/>
      <c r="BX33" s="94"/>
      <c r="BY33" s="94"/>
      <c r="BZ33" s="94"/>
      <c r="CA33" s="94"/>
      <c r="CB33" s="93"/>
      <c r="CC33" s="87"/>
      <c r="CD33" s="93"/>
      <c r="CE33" s="96"/>
      <c r="CF33" s="135"/>
      <c r="CG33" s="135"/>
      <c r="CH33" s="94"/>
      <c r="CI33" s="94"/>
      <c r="CJ33" s="94"/>
      <c r="CK33" s="94"/>
      <c r="CL33" s="93"/>
      <c r="CM33" s="87"/>
      <c r="CN33" s="93"/>
      <c r="CO33" s="96"/>
      <c r="CP33" s="135"/>
      <c r="CQ33" s="135"/>
      <c r="CR33" s="94"/>
      <c r="CS33" s="94"/>
      <c r="CT33" s="94"/>
      <c r="CU33" s="94"/>
      <c r="CV33" s="93"/>
      <c r="CW33" s="87"/>
      <c r="CX33" s="93"/>
      <c r="CY33" s="96"/>
      <c r="CZ33" s="135"/>
      <c r="DA33" s="135"/>
      <c r="DB33" s="94"/>
      <c r="DC33" s="94"/>
      <c r="DD33" s="94"/>
      <c r="DE33" s="94"/>
      <c r="DF33" s="93"/>
      <c r="DG33" s="87"/>
      <c r="DH33" s="93"/>
      <c r="DI33" s="96"/>
      <c r="DJ33" s="135"/>
      <c r="DK33" s="135"/>
      <c r="DL33" s="94"/>
      <c r="DM33" s="94"/>
      <c r="DN33" s="94"/>
      <c r="DO33" s="94"/>
      <c r="DP33" s="93"/>
      <c r="DQ33" s="87"/>
      <c r="DR33" s="93"/>
      <c r="DS33" s="96"/>
      <c r="DT33" s="135"/>
      <c r="DU33" s="135"/>
      <c r="DV33" s="94"/>
      <c r="DW33" s="94"/>
      <c r="DX33" s="94"/>
      <c r="DY33" s="94"/>
      <c r="DZ33" s="93"/>
      <c r="EA33" s="87"/>
      <c r="EB33" s="93"/>
      <c r="EC33" s="96"/>
      <c r="ED33" s="135"/>
      <c r="EE33" s="135"/>
      <c r="EF33" s="94"/>
      <c r="EG33" s="94"/>
      <c r="EH33" s="94"/>
      <c r="EI33" s="94"/>
      <c r="EJ33" s="93"/>
      <c r="EK33" s="87"/>
      <c r="EL33" s="93"/>
      <c r="EM33" s="96"/>
      <c r="EN33" s="135"/>
      <c r="EO33" s="135"/>
      <c r="EP33" s="94"/>
      <c r="EQ33" s="94"/>
      <c r="ER33" s="94"/>
      <c r="ES33" s="94"/>
      <c r="ET33" s="93"/>
      <c r="EU33" s="87"/>
      <c r="EV33" s="93"/>
      <c r="EW33" s="96"/>
      <c r="EX33" s="135"/>
      <c r="EY33" s="135"/>
      <c r="EZ33" s="94"/>
      <c r="FA33" s="94"/>
      <c r="FB33" s="94"/>
      <c r="FC33" s="94"/>
      <c r="FD33" s="93"/>
      <c r="FE33" s="87"/>
      <c r="FF33" s="93"/>
      <c r="FG33" s="96"/>
      <c r="FH33" s="135"/>
      <c r="FI33" s="135"/>
      <c r="FJ33" s="94"/>
      <c r="FK33" s="94"/>
      <c r="FL33" s="94"/>
      <c r="FM33" s="94"/>
      <c r="FN33" s="93"/>
      <c r="FO33" s="87"/>
      <c r="FP33" s="93"/>
      <c r="FQ33" s="96"/>
      <c r="FR33" s="135"/>
      <c r="FS33" s="135"/>
      <c r="FT33" s="94"/>
      <c r="FU33" s="94"/>
      <c r="FV33" s="94"/>
      <c r="FW33" s="94"/>
      <c r="FX33" s="93"/>
      <c r="FY33" s="87"/>
      <c r="FZ33" s="93"/>
      <c r="GA33" s="96"/>
      <c r="GB33" s="135"/>
      <c r="GC33" s="135"/>
      <c r="GD33" s="94"/>
      <c r="GE33" s="94"/>
      <c r="GF33" s="94"/>
      <c r="GG33" s="94"/>
      <c r="GH33" s="93"/>
      <c r="GI33" s="87"/>
      <c r="GJ33" s="93"/>
      <c r="GK33" s="96"/>
      <c r="GL33" s="135"/>
      <c r="GM33" s="135"/>
      <c r="GN33" s="94"/>
      <c r="GO33" s="94"/>
      <c r="GP33" s="94"/>
      <c r="GQ33" s="94"/>
      <c r="GR33" s="93"/>
      <c r="GS33" s="87"/>
      <c r="GT33" s="93"/>
      <c r="GU33" s="96"/>
      <c r="GV33" s="135"/>
      <c r="GW33" s="135"/>
      <c r="GX33" s="94"/>
      <c r="GY33" s="94"/>
      <c r="GZ33" s="94"/>
      <c r="HA33" s="94"/>
      <c r="HB33" s="93"/>
      <c r="HC33" s="87"/>
      <c r="HD33" s="93"/>
      <c r="HE33" s="96"/>
      <c r="HF33" s="135"/>
      <c r="HG33" s="135"/>
      <c r="HH33" s="94"/>
      <c r="HI33" s="94"/>
      <c r="HJ33" s="94"/>
      <c r="HK33" s="94"/>
      <c r="HL33" s="93"/>
      <c r="HM33" s="87"/>
      <c r="HN33" s="93"/>
      <c r="HO33" s="96"/>
      <c r="HP33" s="135"/>
      <c r="HQ33" s="135"/>
      <c r="HR33" s="94"/>
      <c r="HS33" s="94"/>
      <c r="HT33" s="94"/>
      <c r="HU33" s="94"/>
      <c r="HV33" s="93"/>
      <c r="HW33" s="87"/>
      <c r="HX33" s="93"/>
      <c r="HY33" s="96"/>
      <c r="HZ33" s="135"/>
      <c r="IA33" s="135"/>
      <c r="IB33" s="94"/>
      <c r="IC33" s="94"/>
      <c r="ID33" s="94"/>
      <c r="IE33" s="94"/>
      <c r="IF33" s="93"/>
      <c r="IG33" s="87"/>
      <c r="IH33" s="93"/>
      <c r="II33" s="96"/>
      <c r="IJ33" s="135"/>
      <c r="IK33" s="135"/>
      <c r="IL33" s="94"/>
      <c r="IM33" s="94"/>
      <c r="IN33" s="94"/>
      <c r="IO33" s="94"/>
      <c r="IP33" s="93"/>
      <c r="IQ33" s="87"/>
      <c r="IR33" s="93"/>
      <c r="IS33" s="96"/>
      <c r="IT33" s="135"/>
      <c r="IU33" s="135"/>
      <c r="IV33" s="94"/>
    </row>
    <row r="34" spans="1:10" s="50" customFormat="1" ht="45.75" customHeight="1">
      <c r="A34" s="6"/>
      <c r="B34" s="55" t="s">
        <v>132</v>
      </c>
      <c r="C34" s="200" t="s">
        <v>196</v>
      </c>
      <c r="D34" s="96" t="s">
        <v>15</v>
      </c>
      <c r="E34" s="47" t="s">
        <v>24</v>
      </c>
      <c r="F34" s="48">
        <v>0</v>
      </c>
      <c r="G34" s="48">
        <v>0</v>
      </c>
      <c r="H34" s="48">
        <v>0</v>
      </c>
      <c r="I34" s="48">
        <v>0</v>
      </c>
      <c r="J34" s="103" t="s">
        <v>139</v>
      </c>
    </row>
    <row r="35" spans="1:10" s="50" customFormat="1" ht="46.5" customHeight="1">
      <c r="A35" s="6"/>
      <c r="B35" s="55" t="s">
        <v>112</v>
      </c>
      <c r="C35" s="200" t="s">
        <v>196</v>
      </c>
      <c r="D35" s="96" t="s">
        <v>15</v>
      </c>
      <c r="E35" s="47" t="s">
        <v>16</v>
      </c>
      <c r="F35" s="48">
        <v>20</v>
      </c>
      <c r="G35" s="48">
        <v>10</v>
      </c>
      <c r="H35" s="48">
        <v>0</v>
      </c>
      <c r="I35" s="48">
        <v>0</v>
      </c>
      <c r="J35" s="103" t="s">
        <v>113</v>
      </c>
    </row>
    <row r="36" spans="2:10" ht="78.75" customHeight="1">
      <c r="B36" s="117" t="s">
        <v>102</v>
      </c>
      <c r="C36" s="204"/>
      <c r="D36" s="96" t="s">
        <v>15</v>
      </c>
      <c r="E36" s="97" t="s">
        <v>24</v>
      </c>
      <c r="F36" s="104">
        <v>-68.6</v>
      </c>
      <c r="G36" s="104">
        <v>-34.3</v>
      </c>
      <c r="H36" s="104">
        <v>-137</v>
      </c>
      <c r="I36" s="104">
        <v>-68.5</v>
      </c>
      <c r="J36" s="99" t="s">
        <v>140</v>
      </c>
    </row>
    <row r="37" spans="1:10" s="50" customFormat="1" ht="27.75" customHeight="1">
      <c r="A37" s="6"/>
      <c r="B37" s="55" t="s">
        <v>189</v>
      </c>
      <c r="C37" s="200" t="s">
        <v>194</v>
      </c>
      <c r="D37" s="96" t="s">
        <v>15</v>
      </c>
      <c r="E37" s="47" t="s">
        <v>16</v>
      </c>
      <c r="F37" s="48" t="s">
        <v>2</v>
      </c>
      <c r="G37" s="48">
        <v>-200</v>
      </c>
      <c r="H37" s="48">
        <v>0</v>
      </c>
      <c r="I37" s="48">
        <v>0</v>
      </c>
      <c r="J37" s="103" t="s">
        <v>190</v>
      </c>
    </row>
    <row r="38" spans="1:10" s="50" customFormat="1" ht="27.75" customHeight="1">
      <c r="A38" s="6"/>
      <c r="B38" s="55" t="s">
        <v>187</v>
      </c>
      <c r="C38" s="200" t="s">
        <v>194</v>
      </c>
      <c r="D38" s="96" t="s">
        <v>15</v>
      </c>
      <c r="E38" s="47" t="s">
        <v>24</v>
      </c>
      <c r="F38" s="48">
        <v>40</v>
      </c>
      <c r="G38" s="48">
        <v>20</v>
      </c>
      <c r="H38" s="48">
        <f>357*2</f>
        <v>714</v>
      </c>
      <c r="I38" s="48">
        <v>357</v>
      </c>
      <c r="J38" s="103" t="s">
        <v>188</v>
      </c>
    </row>
    <row r="39" spans="1:10" s="69" customFormat="1" ht="18.75" customHeight="1">
      <c r="A39" s="111" t="s">
        <v>20</v>
      </c>
      <c r="B39" s="112"/>
      <c r="C39" s="116"/>
      <c r="D39" s="113"/>
      <c r="E39" s="113"/>
      <c r="F39" s="132">
        <f>SUM(F19:F38)</f>
        <v>-38.785</v>
      </c>
      <c r="G39" s="132">
        <f>SUM(G19:G38)</f>
        <v>-218.916</v>
      </c>
      <c r="H39" s="132">
        <f>SUM(H19:H38)</f>
        <v>530.142</v>
      </c>
      <c r="I39" s="132">
        <f>SUM(I19:I38)</f>
        <v>266.021</v>
      </c>
      <c r="J39" s="89"/>
    </row>
    <row r="40" ht="11.25" customHeight="1"/>
    <row r="41" spans="1:10" s="165" customFormat="1" ht="21" customHeight="1">
      <c r="A41" s="225" t="s">
        <v>184</v>
      </c>
      <c r="B41" s="226"/>
      <c r="C41" s="226"/>
      <c r="D41" s="226"/>
      <c r="E41" s="226"/>
      <c r="F41" s="226"/>
      <c r="G41" s="226"/>
      <c r="H41" s="226"/>
      <c r="I41" s="227"/>
      <c r="J41" s="227"/>
    </row>
    <row r="42" spans="2:10" ht="48" customHeight="1">
      <c r="B42" s="89" t="s">
        <v>185</v>
      </c>
      <c r="C42" s="32" t="s">
        <v>193</v>
      </c>
      <c r="D42" s="168" t="s">
        <v>15</v>
      </c>
      <c r="E42" s="32" t="s">
        <v>16</v>
      </c>
      <c r="F42" s="104">
        <v>0</v>
      </c>
      <c r="G42" s="104">
        <v>-250</v>
      </c>
      <c r="H42" s="104">
        <v>0</v>
      </c>
      <c r="I42" s="104">
        <v>-85</v>
      </c>
      <c r="J42" s="89" t="s">
        <v>186</v>
      </c>
    </row>
    <row r="43" spans="1:10" s="69" customFormat="1" ht="18.75" customHeight="1">
      <c r="A43" s="111" t="s">
        <v>20</v>
      </c>
      <c r="B43" s="112"/>
      <c r="C43" s="116"/>
      <c r="D43" s="113"/>
      <c r="E43" s="113"/>
      <c r="F43" s="115">
        <f>SUM(F41:F42)</f>
        <v>0</v>
      </c>
      <c r="G43" s="115">
        <f>SUM(G41:G42)</f>
        <v>-250</v>
      </c>
      <c r="H43" s="115">
        <f>SUM(H41:H42)</f>
        <v>0</v>
      </c>
      <c r="I43" s="115">
        <f>SUM(I41:I42)</f>
        <v>-85</v>
      </c>
      <c r="J43" s="89"/>
    </row>
    <row r="44" ht="11.25" customHeight="1"/>
    <row r="45" spans="1:10" s="165" customFormat="1" ht="21" customHeight="1">
      <c r="A45" s="225" t="s">
        <v>152</v>
      </c>
      <c r="B45" s="226"/>
      <c r="C45" s="226"/>
      <c r="D45" s="226"/>
      <c r="E45" s="226"/>
      <c r="F45" s="226"/>
      <c r="G45" s="226"/>
      <c r="H45" s="226"/>
      <c r="I45" s="227"/>
      <c r="J45" s="227"/>
    </row>
    <row r="46" spans="1:10" s="171" customFormat="1" ht="51.75" customHeight="1">
      <c r="A46" s="166"/>
      <c r="B46" s="167" t="s">
        <v>153</v>
      </c>
      <c r="C46" s="168" t="s">
        <v>193</v>
      </c>
      <c r="D46" s="168" t="s">
        <v>15</v>
      </c>
      <c r="E46" s="168" t="s">
        <v>16</v>
      </c>
      <c r="F46" s="190">
        <v>-13.7</v>
      </c>
      <c r="G46" s="169">
        <v>-6.85</v>
      </c>
      <c r="H46" s="190">
        <v>-6.85</v>
      </c>
      <c r="I46" s="169">
        <v>-3.425</v>
      </c>
      <c r="J46" s="170" t="s">
        <v>154</v>
      </c>
    </row>
    <row r="47" spans="1:10" s="171" customFormat="1" ht="37.5" customHeight="1">
      <c r="A47" s="172"/>
      <c r="B47" s="167" t="s">
        <v>155</v>
      </c>
      <c r="C47" s="168" t="s">
        <v>194</v>
      </c>
      <c r="D47" s="168" t="s">
        <v>76</v>
      </c>
      <c r="E47" s="168" t="s">
        <v>16</v>
      </c>
      <c r="F47" s="190">
        <v>-13</v>
      </c>
      <c r="G47" s="169">
        <v>-6.5</v>
      </c>
      <c r="H47" s="190">
        <v>-55</v>
      </c>
      <c r="I47" s="169">
        <v>-27.5</v>
      </c>
      <c r="J47" s="170" t="s">
        <v>156</v>
      </c>
    </row>
    <row r="48" spans="1:10" s="171" customFormat="1" ht="54" customHeight="1">
      <c r="A48" s="172"/>
      <c r="B48" s="167" t="s">
        <v>157</v>
      </c>
      <c r="C48" s="168" t="s">
        <v>193</v>
      </c>
      <c r="D48" s="168" t="s">
        <v>158</v>
      </c>
      <c r="E48" s="168" t="s">
        <v>16</v>
      </c>
      <c r="F48" s="190">
        <v>-12.1</v>
      </c>
      <c r="G48" s="169">
        <f>-4.95-1.1</f>
        <v>-6.050000000000001</v>
      </c>
      <c r="H48" s="190">
        <v>-12.1</v>
      </c>
      <c r="I48" s="169">
        <f>-4.95-1.1</f>
        <v>-6.050000000000001</v>
      </c>
      <c r="J48" s="170" t="s">
        <v>159</v>
      </c>
    </row>
    <row r="49" spans="1:10" s="171" customFormat="1" ht="51" customHeight="1">
      <c r="A49" s="172"/>
      <c r="B49" s="167" t="s">
        <v>160</v>
      </c>
      <c r="C49" s="168" t="s">
        <v>194</v>
      </c>
      <c r="D49" s="168" t="s">
        <v>15</v>
      </c>
      <c r="E49" s="168" t="s">
        <v>16</v>
      </c>
      <c r="F49" s="190">
        <v>-6.5</v>
      </c>
      <c r="G49" s="173">
        <f>-3.5+0.25</f>
        <v>-3.25</v>
      </c>
      <c r="H49" s="190">
        <v>-2.5</v>
      </c>
      <c r="I49" s="173">
        <f>-1.5+0.25</f>
        <v>-1.25</v>
      </c>
      <c r="J49" s="174" t="s">
        <v>161</v>
      </c>
    </row>
    <row r="50" spans="1:10" s="171" customFormat="1" ht="54" customHeight="1">
      <c r="A50" s="172"/>
      <c r="B50" s="167" t="s">
        <v>162</v>
      </c>
      <c r="C50" s="168" t="s">
        <v>193</v>
      </c>
      <c r="D50" s="168" t="s">
        <v>15</v>
      </c>
      <c r="E50" s="168" t="s">
        <v>16</v>
      </c>
      <c r="F50" s="190">
        <v>-3.6</v>
      </c>
      <c r="G50" s="169">
        <v>-1.8</v>
      </c>
      <c r="H50" s="190">
        <v>-3.6</v>
      </c>
      <c r="I50" s="169">
        <v>-1.8</v>
      </c>
      <c r="J50" s="175" t="s">
        <v>163</v>
      </c>
    </row>
    <row r="51" spans="1:10" s="171" customFormat="1" ht="48" customHeight="1">
      <c r="A51" s="172"/>
      <c r="B51" s="167" t="s">
        <v>164</v>
      </c>
      <c r="C51" s="168" t="s">
        <v>193</v>
      </c>
      <c r="D51" s="168" t="s">
        <v>165</v>
      </c>
      <c r="E51" s="176" t="s">
        <v>166</v>
      </c>
      <c r="F51" s="190">
        <v>0</v>
      </c>
      <c r="G51" s="169">
        <v>0</v>
      </c>
      <c r="H51" s="190">
        <v>-24</v>
      </c>
      <c r="I51" s="169">
        <v>-12</v>
      </c>
      <c r="J51" s="170" t="s">
        <v>167</v>
      </c>
    </row>
    <row r="52" spans="1:9" s="177" customFormat="1" ht="18" customHeight="1">
      <c r="A52" s="221" t="s">
        <v>168</v>
      </c>
      <c r="B52" s="222"/>
      <c r="C52" s="222"/>
      <c r="D52" s="222"/>
      <c r="E52" s="222"/>
      <c r="F52" s="193">
        <f>SUM(F45:F51)</f>
        <v>-48.9</v>
      </c>
      <c r="G52" s="193">
        <f>SUM(G45:G51)</f>
        <v>-24.45</v>
      </c>
      <c r="H52" s="193">
        <f>SUM(H45:H51)</f>
        <v>-104.05</v>
      </c>
      <c r="I52" s="193">
        <f>SUM(I45:I51)</f>
        <v>-52.025</v>
      </c>
    </row>
    <row r="53" spans="1:8" s="177" customFormat="1" ht="15" customHeight="1">
      <c r="A53" s="172"/>
      <c r="B53" s="167"/>
      <c r="C53" s="168"/>
      <c r="D53" s="168"/>
      <c r="E53" s="168"/>
      <c r="F53" s="169"/>
      <c r="G53" s="169"/>
      <c r="H53" s="178"/>
    </row>
    <row r="54" spans="1:10" s="165" customFormat="1" ht="21" customHeight="1">
      <c r="A54" s="225" t="s">
        <v>169</v>
      </c>
      <c r="B54" s="225"/>
      <c r="C54" s="225"/>
      <c r="D54" s="225"/>
      <c r="E54" s="225"/>
      <c r="F54" s="225"/>
      <c r="G54" s="225"/>
      <c r="H54" s="225"/>
      <c r="I54" s="227"/>
      <c r="J54" s="227"/>
    </row>
    <row r="55" spans="1:10" s="171" customFormat="1" ht="54" customHeight="1">
      <c r="A55" s="179"/>
      <c r="B55" s="167" t="s">
        <v>170</v>
      </c>
      <c r="C55" s="168" t="s">
        <v>197</v>
      </c>
      <c r="D55" s="168" t="s">
        <v>21</v>
      </c>
      <c r="E55" s="168" t="s">
        <v>16</v>
      </c>
      <c r="F55" s="190">
        <v>-50</v>
      </c>
      <c r="G55" s="169">
        <v>-25</v>
      </c>
      <c r="H55" s="190">
        <v>-50</v>
      </c>
      <c r="I55" s="169">
        <v>-25</v>
      </c>
      <c r="J55" s="180" t="s">
        <v>171</v>
      </c>
    </row>
    <row r="56" spans="1:10" s="171" customFormat="1" ht="36.75" customHeight="1">
      <c r="A56" s="6"/>
      <c r="B56" s="181" t="s">
        <v>172</v>
      </c>
      <c r="C56" s="200" t="s">
        <v>194</v>
      </c>
      <c r="D56" s="96" t="s">
        <v>15</v>
      </c>
      <c r="E56" s="47" t="s">
        <v>16</v>
      </c>
      <c r="F56" s="190">
        <v>-50</v>
      </c>
      <c r="G56" s="182">
        <v>-50</v>
      </c>
      <c r="H56" s="190">
        <v>-68</v>
      </c>
      <c r="I56" s="182">
        <v>-79.48</v>
      </c>
      <c r="J56" s="183" t="s">
        <v>173</v>
      </c>
    </row>
    <row r="57" spans="1:10" s="177" customFormat="1" ht="81" customHeight="1">
      <c r="A57" s="72"/>
      <c r="B57" s="184" t="s">
        <v>174</v>
      </c>
      <c r="C57" s="186" t="s">
        <v>195</v>
      </c>
      <c r="D57" s="185" t="s">
        <v>36</v>
      </c>
      <c r="E57" s="186" t="s">
        <v>16</v>
      </c>
      <c r="F57" s="191">
        <v>-8.5</v>
      </c>
      <c r="G57" s="187">
        <v>-4.25</v>
      </c>
      <c r="H57" s="191">
        <v>-17</v>
      </c>
      <c r="I57" s="187">
        <v>-8.5</v>
      </c>
      <c r="J57" s="184" t="s">
        <v>175</v>
      </c>
    </row>
    <row r="58" spans="1:10" s="171" customFormat="1" ht="57">
      <c r="A58" s="72"/>
      <c r="B58" s="184" t="s">
        <v>176</v>
      </c>
      <c r="C58" s="186" t="s">
        <v>195</v>
      </c>
      <c r="D58" s="185" t="s">
        <v>21</v>
      </c>
      <c r="E58" s="186" t="s">
        <v>16</v>
      </c>
      <c r="F58" s="190">
        <v>-16.5</v>
      </c>
      <c r="G58" s="187">
        <v>-8.25</v>
      </c>
      <c r="H58" s="190">
        <v>-22.02</v>
      </c>
      <c r="I58" s="187">
        <v>-11.01</v>
      </c>
      <c r="J58" s="184" t="s">
        <v>177</v>
      </c>
    </row>
    <row r="59" spans="1:10" s="177" customFormat="1" ht="39" customHeight="1">
      <c r="A59" s="179"/>
      <c r="B59" s="167" t="s">
        <v>178</v>
      </c>
      <c r="C59" s="168" t="s">
        <v>193</v>
      </c>
      <c r="D59" s="168" t="s">
        <v>36</v>
      </c>
      <c r="E59" s="168" t="s">
        <v>16</v>
      </c>
      <c r="F59" s="191">
        <v>-10</v>
      </c>
      <c r="G59" s="182">
        <v>-5</v>
      </c>
      <c r="H59" s="191">
        <v>-20</v>
      </c>
      <c r="I59" s="182">
        <v>-10</v>
      </c>
      <c r="J59" s="103" t="s">
        <v>179</v>
      </c>
    </row>
    <row r="60" spans="1:10" s="50" customFormat="1" ht="34.5" customHeight="1">
      <c r="A60" s="179"/>
      <c r="B60" s="167" t="s">
        <v>180</v>
      </c>
      <c r="C60" s="168" t="s">
        <v>198</v>
      </c>
      <c r="D60" s="168" t="s">
        <v>15</v>
      </c>
      <c r="E60" s="182" t="s">
        <v>16</v>
      </c>
      <c r="F60" s="192">
        <v>-6</v>
      </c>
      <c r="G60" s="182">
        <v>-6</v>
      </c>
      <c r="H60" s="192">
        <v>-8</v>
      </c>
      <c r="I60" s="182">
        <v>-8</v>
      </c>
      <c r="J60" s="180" t="s">
        <v>181</v>
      </c>
    </row>
    <row r="61" spans="1:10" s="177" customFormat="1" ht="78" customHeight="1">
      <c r="A61" s="179"/>
      <c r="B61" s="188" t="s">
        <v>182</v>
      </c>
      <c r="C61" s="52" t="s">
        <v>193</v>
      </c>
      <c r="D61" s="168" t="s">
        <v>21</v>
      </c>
      <c r="E61" s="168" t="s">
        <v>16</v>
      </c>
      <c r="F61" s="191">
        <v>-2.08</v>
      </c>
      <c r="G61" s="169">
        <f>-0.41-0.63</f>
        <v>-1.04</v>
      </c>
      <c r="H61" s="191">
        <v>-3.1</v>
      </c>
      <c r="I61" s="169">
        <v>-1.55</v>
      </c>
      <c r="J61" s="189" t="s">
        <v>183</v>
      </c>
    </row>
    <row r="62" spans="1:9" s="177" customFormat="1" ht="18" customHeight="1">
      <c r="A62" s="223" t="s">
        <v>168</v>
      </c>
      <c r="B62" s="224"/>
      <c r="C62" s="224"/>
      <c r="D62" s="224"/>
      <c r="E62" s="224"/>
      <c r="F62" s="193">
        <f>SUM(F54:F61)</f>
        <v>-143.08</v>
      </c>
      <c r="G62" s="193">
        <f>SUM(G54:G61)</f>
        <v>-99.54</v>
      </c>
      <c r="H62" s="193">
        <f>SUM(H54:H61)</f>
        <v>-188.12</v>
      </c>
      <c r="I62" s="193">
        <f>SUM(I54:I61)</f>
        <v>-143.54000000000002</v>
      </c>
    </row>
    <row r="63" spans="1:8" s="177" customFormat="1" ht="15" customHeight="1">
      <c r="A63" s="179"/>
      <c r="B63" s="167"/>
      <c r="C63" s="168"/>
      <c r="D63" s="168"/>
      <c r="E63" s="168"/>
      <c r="F63" s="169"/>
      <c r="G63" s="169"/>
      <c r="H63" s="180"/>
    </row>
    <row r="64" spans="1:10" s="2" customFormat="1" ht="15" customHeight="1">
      <c r="A64" s="212" t="s">
        <v>81</v>
      </c>
      <c r="B64" s="213"/>
      <c r="C64" s="213"/>
      <c r="D64" s="213"/>
      <c r="E64" s="213"/>
      <c r="F64" s="213"/>
      <c r="G64" s="213"/>
      <c r="H64" s="213"/>
      <c r="I64" s="213"/>
      <c r="J64" s="214"/>
    </row>
    <row r="65" spans="2:10" ht="36" customHeight="1">
      <c r="B65" s="72" t="s">
        <v>74</v>
      </c>
      <c r="C65" s="205" t="s">
        <v>199</v>
      </c>
      <c r="D65" s="96" t="s">
        <v>76</v>
      </c>
      <c r="E65" s="22"/>
      <c r="F65" s="53">
        <v>0</v>
      </c>
      <c r="G65" s="53">
        <f>-43-120</f>
        <v>-163</v>
      </c>
      <c r="H65" s="48">
        <v>0</v>
      </c>
      <c r="I65" s="48">
        <f>-43-477</f>
        <v>-520</v>
      </c>
      <c r="J65" s="163" t="s">
        <v>141</v>
      </c>
    </row>
    <row r="66" spans="1:10" s="50" customFormat="1" ht="98.25" customHeight="1">
      <c r="A66" s="6"/>
      <c r="B66" s="55" t="s">
        <v>75</v>
      </c>
      <c r="C66" s="200" t="s">
        <v>199</v>
      </c>
      <c r="D66" s="96" t="s">
        <v>76</v>
      </c>
      <c r="E66" s="47" t="s">
        <v>24</v>
      </c>
      <c r="F66" s="53">
        <v>0</v>
      </c>
      <c r="G66" s="53">
        <v>0</v>
      </c>
      <c r="H66" s="48">
        <f>-135+29</f>
        <v>-106</v>
      </c>
      <c r="I66" s="48">
        <f>-67.5+29</f>
        <v>-38.5</v>
      </c>
      <c r="J66" s="162" t="s">
        <v>133</v>
      </c>
    </row>
    <row r="67" spans="1:10" s="50" customFormat="1" ht="148.5" customHeight="1">
      <c r="A67" s="6"/>
      <c r="B67" s="55" t="s">
        <v>84</v>
      </c>
      <c r="C67" s="200" t="s">
        <v>199</v>
      </c>
      <c r="D67" s="96" t="s">
        <v>76</v>
      </c>
      <c r="E67" s="47" t="s">
        <v>16</v>
      </c>
      <c r="F67" s="48">
        <v>0</v>
      </c>
      <c r="G67" s="48">
        <v>0</v>
      </c>
      <c r="H67" s="48">
        <v>307</v>
      </c>
      <c r="I67" s="48">
        <v>115.125</v>
      </c>
      <c r="J67" s="162" t="s">
        <v>134</v>
      </c>
    </row>
    <row r="68" spans="1:10" s="69" customFormat="1" ht="18.75" customHeight="1">
      <c r="A68" s="111" t="s">
        <v>20</v>
      </c>
      <c r="B68" s="112"/>
      <c r="C68" s="116"/>
      <c r="D68" s="113"/>
      <c r="E68" s="113"/>
      <c r="F68" s="132">
        <f>SUM(F64:F67)</f>
        <v>0</v>
      </c>
      <c r="G68" s="132">
        <f>SUM(G64:G67)</f>
        <v>-163</v>
      </c>
      <c r="H68" s="132">
        <f>SUM(H64:H67)</f>
        <v>201</v>
      </c>
      <c r="I68" s="132">
        <f>SUM(I64:I67)</f>
        <v>-443.375</v>
      </c>
      <c r="J68" s="89"/>
    </row>
    <row r="69" spans="2:10" ht="12" customHeight="1">
      <c r="B69" s="117"/>
      <c r="C69" s="204"/>
      <c r="D69" s="96"/>
      <c r="E69" s="97"/>
      <c r="J69" s="99"/>
    </row>
    <row r="70" spans="1:10" s="2" customFormat="1" ht="18" customHeight="1">
      <c r="A70" s="212" t="s">
        <v>82</v>
      </c>
      <c r="B70" s="213"/>
      <c r="C70" s="213"/>
      <c r="D70" s="213"/>
      <c r="E70" s="214"/>
      <c r="F70" s="141">
        <f>+F5+F11+F17+F39+F43+F52+F62+F68</f>
        <v>-180.215</v>
      </c>
      <c r="G70" s="141">
        <f>+G5+G11+G17+G39+G43+G52+G62+G68</f>
        <v>-730.636</v>
      </c>
      <c r="H70" s="141">
        <f>+H5+H11+H17+H39+H43+H52+H62+H68</f>
        <v>465.07200000000006</v>
      </c>
      <c r="I70" s="141">
        <f>+I5+I11+I17+I39+I43+I52+I62+I68</f>
        <v>-444.879</v>
      </c>
      <c r="J70" s="164"/>
    </row>
  </sheetData>
  <sheetProtection/>
  <mergeCells count="17">
    <mergeCell ref="A70:E70"/>
    <mergeCell ref="A1:A2"/>
    <mergeCell ref="B1:B2"/>
    <mergeCell ref="D1:D2"/>
    <mergeCell ref="F1:G1"/>
    <mergeCell ref="A64:J64"/>
    <mergeCell ref="A3:J3"/>
    <mergeCell ref="A7:J7"/>
    <mergeCell ref="A13:J13"/>
    <mergeCell ref="H1:I1"/>
    <mergeCell ref="A19:J19"/>
    <mergeCell ref="A52:E52"/>
    <mergeCell ref="A62:E62"/>
    <mergeCell ref="A45:J45"/>
    <mergeCell ref="A54:J54"/>
    <mergeCell ref="A41:J41"/>
    <mergeCell ref="J1:J2"/>
  </mergeCells>
  <printOptions gridLines="1"/>
  <pageMargins left="0.45" right="0.45" top="1" bottom="0.75" header="0.3" footer="0.3"/>
  <pageSetup fitToHeight="0" fitToWidth="1" horizontalDpi="600" verticalDpi="600" orientation="landscape" scale="62" r:id="rId1"/>
  <headerFooter>
    <oddHeader>&amp;C&amp;"Arial,Bold"&amp;16 2013-2014 Executive Budget with 30-Day Changes -- MEDICAID Proposals
Investments / (Savings)
&amp;11($ in Millions)</oddHeader>
    <oddFooter>&amp;L&amp;D&amp;R&amp;P</oddFooter>
  </headerFooter>
  <rowBreaks count="2" manualBreakCount="2">
    <brk id="28" max="8" man="1"/>
    <brk id="35" max="8" man="1"/>
  </rowBreaks>
</worksheet>
</file>

<file path=xl/worksheets/sheet3.xml><?xml version="1.0" encoding="utf-8"?>
<worksheet xmlns="http://schemas.openxmlformats.org/spreadsheetml/2006/main" xmlns:r="http://schemas.openxmlformats.org/officeDocument/2006/relationships">
  <sheetPr>
    <pageSetUpPr fitToPage="1"/>
  </sheetPr>
  <dimension ref="A1:IV70"/>
  <sheetViews>
    <sheetView zoomScale="55" zoomScaleNormal="55" zoomScaleSheetLayoutView="90" zoomScalePageLayoutView="75" workbookViewId="0" topLeftCell="A49">
      <selection activeCell="B50" sqref="B50"/>
    </sheetView>
  </sheetViews>
  <sheetFormatPr defaultColWidth="8.8515625" defaultRowHeight="12.75"/>
  <cols>
    <col min="1" max="1" width="7.140625" style="13" customWidth="1"/>
    <col min="2" max="2" width="35.421875" style="14" customWidth="1"/>
    <col min="3" max="3" width="13.28125" style="32" customWidth="1"/>
    <col min="4" max="4" width="10.7109375" style="32" customWidth="1"/>
    <col min="5" max="5" width="16.28125" style="32" customWidth="1"/>
    <col min="6" max="6" width="11.8515625" style="45" bestFit="1" customWidth="1"/>
    <col min="7" max="7" width="12.8515625" style="45" bestFit="1" customWidth="1"/>
    <col min="8" max="8" width="13.140625" style="45" bestFit="1" customWidth="1"/>
    <col min="9" max="9" width="14.140625" style="45" bestFit="1" customWidth="1"/>
    <col min="10" max="10" width="72.57421875" style="14" customWidth="1"/>
    <col min="11" max="12" width="8.8515625" style="12" customWidth="1"/>
    <col min="13" max="14" width="11.28125" style="147" bestFit="1" customWidth="1"/>
    <col min="15" max="15" width="11.57421875" style="147" bestFit="1" customWidth="1"/>
    <col min="16" max="16" width="11.28125" style="147" bestFit="1" customWidth="1"/>
    <col min="17" max="17" width="8.8515625" style="12" customWidth="1"/>
    <col min="18" max="18" width="10.57421875" style="12" bestFit="1" customWidth="1"/>
    <col min="19" max="19" width="10.8515625" style="12" bestFit="1" customWidth="1"/>
    <col min="20" max="21" width="9.7109375" style="12" bestFit="1" customWidth="1"/>
    <col min="22" max="16384" width="8.8515625" style="12" customWidth="1"/>
  </cols>
  <sheetData>
    <row r="1" spans="1:16" s="2" customFormat="1" ht="30" customHeight="1">
      <c r="A1" s="215" t="s">
        <v>3</v>
      </c>
      <c r="B1" s="215" t="s">
        <v>0</v>
      </c>
      <c r="C1" s="217" t="s">
        <v>4</v>
      </c>
      <c r="D1" s="106" t="s">
        <v>5</v>
      </c>
      <c r="E1" s="106" t="s">
        <v>6</v>
      </c>
      <c r="F1" s="206" t="s">
        <v>7</v>
      </c>
      <c r="G1" s="207"/>
      <c r="H1" s="206" t="s">
        <v>8</v>
      </c>
      <c r="I1" s="207"/>
      <c r="J1" s="231" t="s">
        <v>9</v>
      </c>
      <c r="M1" s="228" t="s">
        <v>83</v>
      </c>
      <c r="N1" s="228"/>
      <c r="O1" s="228"/>
      <c r="P1" s="228"/>
    </row>
    <row r="2" spans="1:16" s="2" customFormat="1" ht="15" customHeight="1">
      <c r="A2" s="216"/>
      <c r="B2" s="216"/>
      <c r="C2" s="218"/>
      <c r="D2" s="107" t="s">
        <v>10</v>
      </c>
      <c r="E2" s="107" t="s">
        <v>10</v>
      </c>
      <c r="F2" s="108" t="s">
        <v>11</v>
      </c>
      <c r="G2" s="108" t="s">
        <v>12</v>
      </c>
      <c r="H2" s="108" t="s">
        <v>11</v>
      </c>
      <c r="I2" s="108" t="s">
        <v>12</v>
      </c>
      <c r="J2" s="232"/>
      <c r="M2" s="229" t="s">
        <v>7</v>
      </c>
      <c r="N2" s="230"/>
      <c r="O2" s="229" t="s">
        <v>8</v>
      </c>
      <c r="P2" s="230"/>
    </row>
    <row r="3" spans="1:16" s="5" customFormat="1" ht="18" customHeight="1">
      <c r="A3" s="208" t="s">
        <v>13</v>
      </c>
      <c r="B3" s="209"/>
      <c r="C3" s="209"/>
      <c r="D3" s="209"/>
      <c r="E3" s="209"/>
      <c r="F3" s="209"/>
      <c r="G3" s="209"/>
      <c r="H3" s="209"/>
      <c r="I3" s="209"/>
      <c r="J3" s="209"/>
      <c r="M3" s="146" t="s">
        <v>11</v>
      </c>
      <c r="N3" s="146" t="s">
        <v>12</v>
      </c>
      <c r="O3" s="146" t="s">
        <v>11</v>
      </c>
      <c r="P3" s="146" t="s">
        <v>12</v>
      </c>
    </row>
    <row r="4" spans="1:16" ht="60" customHeight="1">
      <c r="A4" s="6"/>
      <c r="B4" s="134" t="s">
        <v>14</v>
      </c>
      <c r="C4" s="123" t="s">
        <v>15</v>
      </c>
      <c r="D4" s="131" t="s">
        <v>16</v>
      </c>
      <c r="E4" s="131"/>
      <c r="F4" s="124">
        <v>11</v>
      </c>
      <c r="G4" s="124">
        <v>11</v>
      </c>
      <c r="H4" s="124">
        <v>11</v>
      </c>
      <c r="I4" s="124">
        <v>11</v>
      </c>
      <c r="J4" s="122" t="s">
        <v>17</v>
      </c>
      <c r="M4" s="153" t="e">
        <f>F4-Detail!#REF!</f>
        <v>#REF!</v>
      </c>
      <c r="N4" s="153" t="e">
        <f>G4-Detail!#REF!</f>
        <v>#REF!</v>
      </c>
      <c r="O4" s="153" t="e">
        <f>H4-Detail!#REF!</f>
        <v>#REF!</v>
      </c>
      <c r="P4" s="153" t="e">
        <f>I4-Detail!#REF!</f>
        <v>#REF!</v>
      </c>
    </row>
    <row r="5" spans="1:16" ht="75" customHeight="1">
      <c r="A5" s="86"/>
      <c r="B5" s="89" t="s">
        <v>18</v>
      </c>
      <c r="C5" s="96" t="s">
        <v>15</v>
      </c>
      <c r="D5" s="97" t="s">
        <v>16</v>
      </c>
      <c r="E5" s="97"/>
      <c r="F5" s="95">
        <v>0</v>
      </c>
      <c r="G5" s="95">
        <v>0</v>
      </c>
      <c r="H5" s="95">
        <v>0</v>
      </c>
      <c r="I5" s="95">
        <v>0</v>
      </c>
      <c r="J5" s="120" t="s">
        <v>87</v>
      </c>
      <c r="M5" s="150">
        <f>F5-Detail!G4</f>
        <v>0</v>
      </c>
      <c r="N5" s="147">
        <f>G5-Detail!H4</f>
        <v>0</v>
      </c>
      <c r="O5" s="147">
        <f>H5-Detail!I4</f>
        <v>0</v>
      </c>
      <c r="P5" s="147" t="e">
        <f>I5-Detail!J4</f>
        <v>#VALUE!</v>
      </c>
    </row>
    <row r="6" spans="1:21" ht="18.75" customHeight="1">
      <c r="A6" s="86"/>
      <c r="B6" s="86"/>
      <c r="C6" s="96"/>
      <c r="D6" s="97"/>
      <c r="E6" s="97"/>
      <c r="F6" s="95"/>
      <c r="G6" s="95"/>
      <c r="H6" s="95"/>
      <c r="I6" s="95"/>
      <c r="J6" s="86"/>
      <c r="R6" s="81">
        <f>F7-Detail!G5</f>
        <v>11</v>
      </c>
      <c r="S6" s="81">
        <f>G7-Detail!H5</f>
        <v>11</v>
      </c>
      <c r="T6" s="81">
        <f>H7-Detail!I5</f>
        <v>11</v>
      </c>
      <c r="U6" s="81">
        <f>I7-Detail!J5</f>
        <v>11</v>
      </c>
    </row>
    <row r="7" spans="1:16" s="2" customFormat="1" ht="18" customHeight="1">
      <c r="A7" s="111" t="s">
        <v>20</v>
      </c>
      <c r="B7" s="112"/>
      <c r="C7" s="116"/>
      <c r="D7" s="116"/>
      <c r="E7" s="116"/>
      <c r="F7" s="115">
        <f>SUM(F4:F6)</f>
        <v>11</v>
      </c>
      <c r="G7" s="115">
        <f>SUM(G4:G6)</f>
        <v>11</v>
      </c>
      <c r="H7" s="115">
        <f>SUM(H4:H6)</f>
        <v>11</v>
      </c>
      <c r="I7" s="115">
        <f>SUM(I4:I6)</f>
        <v>11</v>
      </c>
      <c r="J7" s="89"/>
      <c r="M7" s="147"/>
      <c r="N7" s="147"/>
      <c r="O7" s="147"/>
      <c r="P7" s="147"/>
    </row>
    <row r="8" spans="1:10" ht="15">
      <c r="A8" s="111"/>
      <c r="B8" s="112"/>
      <c r="C8" s="116"/>
      <c r="D8" s="116"/>
      <c r="E8" s="116"/>
      <c r="F8" s="125"/>
      <c r="G8" s="125"/>
      <c r="H8" s="125"/>
      <c r="I8" s="125"/>
      <c r="J8" s="89"/>
    </row>
    <row r="9" spans="1:16" s="5" customFormat="1" ht="18" customHeight="1">
      <c r="A9" s="210" t="s">
        <v>88</v>
      </c>
      <c r="B9" s="211"/>
      <c r="C9" s="211"/>
      <c r="D9" s="211"/>
      <c r="E9" s="211"/>
      <c r="F9" s="211"/>
      <c r="G9" s="211"/>
      <c r="H9" s="211"/>
      <c r="I9" s="211"/>
      <c r="J9" s="211"/>
      <c r="M9" s="147"/>
      <c r="N9" s="147"/>
      <c r="O9" s="147"/>
      <c r="P9" s="147"/>
    </row>
    <row r="10" spans="1:16" ht="33" customHeight="1">
      <c r="A10" s="86"/>
      <c r="B10" s="76" t="s">
        <v>89</v>
      </c>
      <c r="C10" s="123" t="s">
        <v>15</v>
      </c>
      <c r="D10" s="131" t="s">
        <v>16</v>
      </c>
      <c r="E10" s="131" t="s">
        <v>16</v>
      </c>
      <c r="F10" s="151">
        <v>4</v>
      </c>
      <c r="G10" s="151">
        <v>2</v>
      </c>
      <c r="H10" s="151">
        <v>4</v>
      </c>
      <c r="I10" s="151">
        <v>2</v>
      </c>
      <c r="J10" s="15" t="s">
        <v>90</v>
      </c>
      <c r="K10" s="152"/>
      <c r="L10" s="152"/>
      <c r="M10" s="153" t="e">
        <f>F10-Detail!#REF!</f>
        <v>#REF!</v>
      </c>
      <c r="N10" s="153" t="e">
        <f>G10-Detail!#REF!</f>
        <v>#REF!</v>
      </c>
      <c r="O10" s="153" t="e">
        <f>H10-Detail!#REF!</f>
        <v>#REF!</v>
      </c>
      <c r="P10" s="153" t="e">
        <f>I10-Detail!#REF!</f>
        <v>#REF!</v>
      </c>
    </row>
    <row r="11" spans="1:16" ht="28.5">
      <c r="A11" s="86"/>
      <c r="B11" s="121" t="s">
        <v>91</v>
      </c>
      <c r="C11" s="96" t="s">
        <v>36</v>
      </c>
      <c r="D11" s="97" t="s">
        <v>16</v>
      </c>
      <c r="E11" s="97" t="s">
        <v>16</v>
      </c>
      <c r="F11" s="127">
        <v>-0.05</v>
      </c>
      <c r="G11" s="127">
        <v>-0.03</v>
      </c>
      <c r="H11" s="127">
        <v>-0.11</v>
      </c>
      <c r="I11" s="127">
        <v>-0.06</v>
      </c>
      <c r="J11" s="103" t="s">
        <v>92</v>
      </c>
      <c r="M11" s="147">
        <f>F11-Detail!G8</f>
        <v>-0.020000000000000004</v>
      </c>
      <c r="N11" s="147">
        <f>G11-Detail!H8</f>
        <v>0.08</v>
      </c>
      <c r="O11" s="147">
        <f>H11-Detail!I8</f>
        <v>-0.05</v>
      </c>
      <c r="P11" s="147" t="e">
        <f>I11-Detail!J8</f>
        <v>#VALUE!</v>
      </c>
    </row>
    <row r="12" spans="1:16" s="2" customFormat="1" ht="28.5">
      <c r="A12" s="86"/>
      <c r="B12" s="103" t="s">
        <v>93</v>
      </c>
      <c r="C12" s="96" t="s">
        <v>36</v>
      </c>
      <c r="D12" s="97" t="s">
        <v>16</v>
      </c>
      <c r="E12" s="97" t="s">
        <v>16</v>
      </c>
      <c r="F12" s="127">
        <v>-1.26</v>
      </c>
      <c r="G12" s="127">
        <v>-0.63</v>
      </c>
      <c r="H12" s="127">
        <v>-2.52</v>
      </c>
      <c r="I12" s="127">
        <v>-1.26</v>
      </c>
      <c r="J12" s="103"/>
      <c r="M12" s="147">
        <f>F12-Detail!G9</f>
        <v>-0.63</v>
      </c>
      <c r="N12" s="147">
        <f>G12-Detail!H9</f>
        <v>1.8900000000000001</v>
      </c>
      <c r="O12" s="147">
        <f>H12-Detail!I9</f>
        <v>-1.26</v>
      </c>
      <c r="P12" s="147" t="e">
        <f>I12-Detail!J9</f>
        <v>#VALUE!</v>
      </c>
    </row>
    <row r="13" spans="1:16" ht="28.5">
      <c r="A13" s="86"/>
      <c r="B13" s="103" t="s">
        <v>94</v>
      </c>
      <c r="C13" s="96" t="s">
        <v>36</v>
      </c>
      <c r="D13" s="97" t="s">
        <v>16</v>
      </c>
      <c r="E13" s="97" t="s">
        <v>16</v>
      </c>
      <c r="F13" s="127">
        <v>-0.14</v>
      </c>
      <c r="G13" s="127">
        <v>-0.07</v>
      </c>
      <c r="H13" s="127">
        <v>-0.27</v>
      </c>
      <c r="I13" s="127">
        <v>-0.14</v>
      </c>
      <c r="J13" s="103" t="s">
        <v>95</v>
      </c>
      <c r="M13" s="147">
        <f>F13-Detail!G10</f>
        <v>-0.07</v>
      </c>
      <c r="N13" s="147">
        <f>G13-Detail!H10</f>
        <v>0.2</v>
      </c>
      <c r="O13" s="147">
        <f>H13-Detail!I10</f>
        <v>-0.13</v>
      </c>
      <c r="P13" s="147" t="e">
        <f>I13-Detail!J10</f>
        <v>#VALUE!</v>
      </c>
    </row>
    <row r="14" spans="1:16" s="5" customFormat="1" ht="99.75">
      <c r="A14" s="86"/>
      <c r="B14" s="103" t="s">
        <v>96</v>
      </c>
      <c r="C14" s="96" t="s">
        <v>36</v>
      </c>
      <c r="D14" s="97" t="s">
        <v>16</v>
      </c>
      <c r="E14" s="97" t="s">
        <v>16</v>
      </c>
      <c r="F14" s="127">
        <v>0</v>
      </c>
      <c r="G14" s="127">
        <v>0</v>
      </c>
      <c r="H14" s="127">
        <v>0</v>
      </c>
      <c r="I14" s="127">
        <v>0</v>
      </c>
      <c r="J14" s="103" t="s">
        <v>97</v>
      </c>
      <c r="M14" s="147" t="e">
        <f>F14-Detail!#REF!</f>
        <v>#REF!</v>
      </c>
      <c r="N14" s="147" t="e">
        <f>G14-Detail!#REF!</f>
        <v>#REF!</v>
      </c>
      <c r="O14" s="147" t="e">
        <f>H14-Detail!#REF!</f>
        <v>#REF!</v>
      </c>
      <c r="P14" s="147" t="e">
        <f>I14-Detail!#REF!</f>
        <v>#REF!</v>
      </c>
    </row>
    <row r="15" spans="1:10" ht="19.5" customHeight="1">
      <c r="A15" s="86"/>
      <c r="B15" s="128"/>
      <c r="C15" s="97"/>
      <c r="D15" s="97"/>
      <c r="E15" s="97"/>
      <c r="F15" s="126"/>
      <c r="G15" s="126"/>
      <c r="H15" s="126"/>
      <c r="I15" s="126"/>
      <c r="J15" s="86"/>
    </row>
    <row r="16" spans="1:21" s="40" customFormat="1" ht="61.5" customHeight="1">
      <c r="A16" s="111" t="s">
        <v>20</v>
      </c>
      <c r="B16" s="128"/>
      <c r="C16" s="116"/>
      <c r="D16" s="116"/>
      <c r="E16" s="116"/>
      <c r="F16" s="132">
        <f>SUM(F10:F15)</f>
        <v>2.5500000000000003</v>
      </c>
      <c r="G16" s="132">
        <f>SUM(G10:G15)</f>
        <v>1.2699999999999998</v>
      </c>
      <c r="H16" s="132">
        <f>SUM(H10:H14)</f>
        <v>1.1</v>
      </c>
      <c r="I16" s="132">
        <f>SUM(I10:I14)</f>
        <v>0.5399999999999999</v>
      </c>
      <c r="J16" s="89"/>
      <c r="M16" s="147"/>
      <c r="N16" s="147"/>
      <c r="O16" s="147"/>
      <c r="P16" s="147"/>
      <c r="R16" s="145">
        <f>F16-Detail!G11</f>
        <v>3.2800000000000002</v>
      </c>
      <c r="S16" s="145">
        <f>G16-Detail!H11</f>
        <v>4.17</v>
      </c>
      <c r="T16" s="145">
        <f>H16-Detail!I11</f>
        <v>2.56</v>
      </c>
      <c r="U16" s="145">
        <f>I16-Detail!J11</f>
        <v>0.5399999999999999</v>
      </c>
    </row>
    <row r="17" spans="2:10" ht="102.75" customHeight="1">
      <c r="B17" s="41"/>
      <c r="C17" s="8"/>
      <c r="D17" s="9"/>
      <c r="E17" s="9"/>
      <c r="F17" s="30"/>
      <c r="G17" s="30"/>
      <c r="H17" s="30"/>
      <c r="I17" s="30"/>
      <c r="J17" s="42"/>
    </row>
    <row r="18" spans="1:10" ht="19.5" customHeight="1">
      <c r="A18" s="210" t="s">
        <v>22</v>
      </c>
      <c r="B18" s="211"/>
      <c r="C18" s="211"/>
      <c r="D18" s="211"/>
      <c r="E18" s="211"/>
      <c r="F18" s="211"/>
      <c r="G18" s="211"/>
      <c r="H18" s="211"/>
      <c r="I18" s="211"/>
      <c r="J18" s="211"/>
    </row>
    <row r="19" spans="1:16" s="5" customFormat="1" ht="20.25" customHeight="1">
      <c r="A19" s="86"/>
      <c r="B19" s="87" t="s">
        <v>23</v>
      </c>
      <c r="C19" s="96" t="s">
        <v>15</v>
      </c>
      <c r="D19" s="98" t="s">
        <v>16</v>
      </c>
      <c r="E19" s="98" t="s">
        <v>24</v>
      </c>
      <c r="F19" s="94">
        <v>3</v>
      </c>
      <c r="G19" s="94">
        <v>1.5</v>
      </c>
      <c r="H19" s="94">
        <v>3</v>
      </c>
      <c r="I19" s="94">
        <v>1.5</v>
      </c>
      <c r="J19" s="120" t="s">
        <v>25</v>
      </c>
      <c r="M19" s="147" t="e">
        <f>F19-Detail!#REF!</f>
        <v>#REF!</v>
      </c>
      <c r="N19" s="147" t="e">
        <f>G19-Detail!#REF!</f>
        <v>#REF!</v>
      </c>
      <c r="O19" s="147" t="e">
        <f>H19-Detail!#REF!</f>
        <v>#REF!</v>
      </c>
      <c r="P19" s="147" t="e">
        <f>I19-Detail!#REF!</f>
        <v>#REF!</v>
      </c>
    </row>
    <row r="20" spans="1:10" ht="13.5" customHeight="1">
      <c r="A20" s="86"/>
      <c r="B20" s="88"/>
      <c r="C20" s="97"/>
      <c r="D20" s="97"/>
      <c r="E20" s="97"/>
      <c r="F20" s="95"/>
      <c r="G20" s="95"/>
      <c r="H20" s="95"/>
      <c r="I20" s="95"/>
      <c r="J20" s="86"/>
    </row>
    <row r="21" spans="1:16" s="2" customFormat="1" ht="18" customHeight="1">
      <c r="A21" s="111" t="s">
        <v>20</v>
      </c>
      <c r="B21" s="112"/>
      <c r="C21" s="116"/>
      <c r="D21" s="116"/>
      <c r="E21" s="116"/>
      <c r="F21" s="115">
        <v>3</v>
      </c>
      <c r="G21" s="115">
        <v>1.5</v>
      </c>
      <c r="H21" s="115">
        <v>3</v>
      </c>
      <c r="I21" s="115">
        <v>1.5</v>
      </c>
      <c r="J21" s="89"/>
      <c r="M21" s="148"/>
      <c r="N21" s="148"/>
      <c r="O21" s="148"/>
      <c r="P21" s="148"/>
    </row>
    <row r="22" spans="1:16" s="50" customFormat="1" ht="154.5" customHeight="1">
      <c r="A22" s="90"/>
      <c r="B22" s="91"/>
      <c r="C22" s="86"/>
      <c r="D22" s="86"/>
      <c r="E22" s="86"/>
      <c r="F22" s="105"/>
      <c r="G22" s="105"/>
      <c r="H22" s="105"/>
      <c r="I22" s="105"/>
      <c r="J22" s="86"/>
      <c r="M22" s="147"/>
      <c r="N22" s="147"/>
      <c r="O22" s="147"/>
      <c r="P22" s="147"/>
    </row>
    <row r="23" spans="1:16" s="50" customFormat="1" ht="46.5" customHeight="1">
      <c r="A23" s="210" t="s">
        <v>26</v>
      </c>
      <c r="B23" s="210"/>
      <c r="C23" s="210"/>
      <c r="D23" s="210"/>
      <c r="E23" s="210"/>
      <c r="F23" s="210"/>
      <c r="G23" s="210"/>
      <c r="H23" s="210"/>
      <c r="I23" s="210"/>
      <c r="J23" s="210"/>
      <c r="M23" s="147"/>
      <c r="N23" s="147"/>
      <c r="O23" s="147"/>
      <c r="P23" s="147"/>
    </row>
    <row r="24" spans="1:16" s="50" customFormat="1" ht="32.25" customHeight="1">
      <c r="A24" s="87"/>
      <c r="B24" s="92" t="s">
        <v>27</v>
      </c>
      <c r="C24" s="96" t="s">
        <v>15</v>
      </c>
      <c r="D24" s="98" t="s">
        <v>24</v>
      </c>
      <c r="E24" s="98"/>
      <c r="F24" s="94">
        <v>10</v>
      </c>
      <c r="G24" s="94">
        <v>5</v>
      </c>
      <c r="H24" s="94">
        <v>10</v>
      </c>
      <c r="I24" s="94">
        <v>5</v>
      </c>
      <c r="J24" s="93" t="s">
        <v>28</v>
      </c>
      <c r="M24" s="147" t="e">
        <f>F24-Detail!#REF!</f>
        <v>#REF!</v>
      </c>
      <c r="N24" s="147" t="e">
        <f>G24-Detail!#REF!</f>
        <v>#REF!</v>
      </c>
      <c r="O24" s="147" t="e">
        <f>H24-Detail!#REF!</f>
        <v>#REF!</v>
      </c>
      <c r="P24" s="147" t="e">
        <f>I24-Detail!#REF!</f>
        <v>#REF!</v>
      </c>
    </row>
    <row r="25" spans="1:16" s="50" customFormat="1" ht="32.25" customHeight="1">
      <c r="A25" s="87"/>
      <c r="B25" s="92" t="s">
        <v>29</v>
      </c>
      <c r="C25" s="96" t="s">
        <v>15</v>
      </c>
      <c r="D25" s="98" t="s">
        <v>24</v>
      </c>
      <c r="E25" s="98"/>
      <c r="F25" s="94">
        <v>0</v>
      </c>
      <c r="G25" s="94">
        <v>0</v>
      </c>
      <c r="H25" s="94">
        <v>5</v>
      </c>
      <c r="I25" s="94">
        <v>2.5</v>
      </c>
      <c r="J25" s="92" t="s">
        <v>98</v>
      </c>
      <c r="M25" s="147" t="e">
        <f>F25-Detail!#REF!</f>
        <v>#REF!</v>
      </c>
      <c r="N25" s="147" t="e">
        <f>G25-Detail!#REF!</f>
        <v>#REF!</v>
      </c>
      <c r="O25" s="147" t="e">
        <f>H25-Detail!#REF!</f>
        <v>#REF!</v>
      </c>
      <c r="P25" s="147" t="e">
        <f>I25-Detail!#REF!</f>
        <v>#REF!</v>
      </c>
    </row>
    <row r="26" spans="1:16" s="50" customFormat="1" ht="58.5" customHeight="1">
      <c r="A26" s="86"/>
      <c r="B26" s="154" t="s">
        <v>30</v>
      </c>
      <c r="C26" s="123" t="s">
        <v>15</v>
      </c>
      <c r="D26" s="131" t="s">
        <v>16</v>
      </c>
      <c r="E26" s="131"/>
      <c r="F26" s="124">
        <v>72</v>
      </c>
      <c r="G26" s="124">
        <v>36</v>
      </c>
      <c r="H26" s="124">
        <v>23</v>
      </c>
      <c r="I26" s="124">
        <v>11.5</v>
      </c>
      <c r="J26" s="155" t="s">
        <v>31</v>
      </c>
      <c r="K26" s="156"/>
      <c r="L26" s="156"/>
      <c r="M26" s="153">
        <f>F26-Detail!G15</f>
        <v>46</v>
      </c>
      <c r="N26" s="153">
        <f>G26-Detail!H15</f>
        <v>12</v>
      </c>
      <c r="O26" s="153">
        <f>H26-Detail!I15</f>
        <v>11</v>
      </c>
      <c r="P26" s="153" t="e">
        <f>I26-Detail!J15</f>
        <v>#VALUE!</v>
      </c>
    </row>
    <row r="27" spans="1:16" s="50" customFormat="1" ht="33.75" customHeight="1">
      <c r="A27" s="86"/>
      <c r="B27" s="92"/>
      <c r="C27" s="96"/>
      <c r="D27" s="97"/>
      <c r="E27" s="97"/>
      <c r="F27" s="94"/>
      <c r="G27" s="94"/>
      <c r="H27" s="94"/>
      <c r="I27" s="94"/>
      <c r="J27" s="93"/>
      <c r="M27" s="147"/>
      <c r="N27" s="147"/>
      <c r="O27" s="147"/>
      <c r="P27" s="147"/>
    </row>
    <row r="28" spans="1:21" s="50" customFormat="1" ht="61.5" customHeight="1">
      <c r="A28" s="111" t="s">
        <v>20</v>
      </c>
      <c r="B28" s="112"/>
      <c r="C28" s="113"/>
      <c r="D28" s="113"/>
      <c r="E28" s="113"/>
      <c r="F28" s="114">
        <f>SUM(F24:F27)</f>
        <v>82</v>
      </c>
      <c r="G28" s="114">
        <f>SUM(G24:G27)</f>
        <v>41</v>
      </c>
      <c r="H28" s="114">
        <f>SUM(H24:H27)</f>
        <v>38</v>
      </c>
      <c r="I28" s="114">
        <f>SUM(I24:I27)</f>
        <v>19</v>
      </c>
      <c r="J28" s="89"/>
      <c r="M28" s="147"/>
      <c r="N28" s="147"/>
      <c r="O28" s="147"/>
      <c r="P28" s="147"/>
      <c r="R28" s="82">
        <f>F28-Detail!G17</f>
        <v>56</v>
      </c>
      <c r="S28" s="82">
        <f>G28-Detail!H17</f>
        <v>12</v>
      </c>
      <c r="T28" s="82">
        <f>H28-Detail!I17</f>
        <v>23.5</v>
      </c>
      <c r="U28" s="82">
        <f>I28-Detail!J17</f>
        <v>19</v>
      </c>
    </row>
    <row r="29" spans="1:16" s="50" customFormat="1" ht="33" customHeight="1">
      <c r="A29" s="86"/>
      <c r="B29" s="86"/>
      <c r="C29" s="86"/>
      <c r="D29" s="86"/>
      <c r="E29" s="86"/>
      <c r="F29" s="86"/>
      <c r="G29" s="86"/>
      <c r="H29" s="86"/>
      <c r="I29" s="86"/>
      <c r="J29" s="86"/>
      <c r="M29" s="147"/>
      <c r="N29" s="147"/>
      <c r="O29" s="147"/>
      <c r="P29" s="147"/>
    </row>
    <row r="30" spans="1:16" s="50" customFormat="1" ht="60" customHeight="1">
      <c r="A30" s="212" t="s">
        <v>32</v>
      </c>
      <c r="B30" s="213"/>
      <c r="C30" s="213"/>
      <c r="D30" s="213"/>
      <c r="E30" s="213"/>
      <c r="F30" s="213"/>
      <c r="G30" s="213"/>
      <c r="H30" s="213"/>
      <c r="I30" s="213"/>
      <c r="J30" s="214"/>
      <c r="M30" s="147"/>
      <c r="N30" s="147"/>
      <c r="O30" s="147"/>
      <c r="P30" s="147"/>
    </row>
    <row r="31" spans="1:16" s="56" customFormat="1" ht="45" customHeight="1">
      <c r="A31" s="6"/>
      <c r="B31" s="136" t="s">
        <v>33</v>
      </c>
      <c r="C31" s="21" t="s">
        <v>15</v>
      </c>
      <c r="D31" s="52" t="s">
        <v>16</v>
      </c>
      <c r="E31" s="52" t="s">
        <v>24</v>
      </c>
      <c r="F31" s="53">
        <v>15</v>
      </c>
      <c r="G31" s="53">
        <v>15</v>
      </c>
      <c r="H31" s="53">
        <v>0</v>
      </c>
      <c r="I31" s="53">
        <v>0</v>
      </c>
      <c r="J31" s="83" t="s">
        <v>34</v>
      </c>
      <c r="M31" s="147" t="e">
        <f>F31-Detail!#REF!</f>
        <v>#REF!</v>
      </c>
      <c r="N31" s="147" t="e">
        <f>G31-Detail!#REF!</f>
        <v>#REF!</v>
      </c>
      <c r="O31" s="147" t="e">
        <f>H31-Detail!#REF!</f>
        <v>#REF!</v>
      </c>
      <c r="P31" s="147" t="e">
        <f>I31-Detail!#REF!</f>
        <v>#REF!</v>
      </c>
    </row>
    <row r="32" spans="1:16" s="56" customFormat="1" ht="45" customHeight="1">
      <c r="A32" s="6"/>
      <c r="B32" s="136" t="s">
        <v>106</v>
      </c>
      <c r="C32" s="21" t="s">
        <v>15</v>
      </c>
      <c r="D32" s="52" t="s">
        <v>16</v>
      </c>
      <c r="E32" s="52"/>
      <c r="F32" s="53">
        <v>10.08</v>
      </c>
      <c r="G32" s="53">
        <v>2.02</v>
      </c>
      <c r="H32" s="53">
        <v>10.08</v>
      </c>
      <c r="I32" s="53">
        <v>5.04</v>
      </c>
      <c r="J32" s="83" t="s">
        <v>107</v>
      </c>
      <c r="M32" s="147" t="e">
        <f>F32-Detail!#REF!</f>
        <v>#REF!</v>
      </c>
      <c r="N32" s="147" t="e">
        <f>G32-Detail!#REF!</f>
        <v>#REF!</v>
      </c>
      <c r="O32" s="147" t="e">
        <f>H32-Detail!#REF!</f>
        <v>#REF!</v>
      </c>
      <c r="P32" s="147" t="e">
        <f>I32-Detail!#REF!</f>
        <v>#REF!</v>
      </c>
    </row>
    <row r="33" spans="1:16" s="56" customFormat="1" ht="50.25" customHeight="1">
      <c r="A33" s="6"/>
      <c r="B33" s="46" t="s">
        <v>35</v>
      </c>
      <c r="C33" s="21" t="s">
        <v>36</v>
      </c>
      <c r="D33" s="47" t="s">
        <v>24</v>
      </c>
      <c r="E33" s="22" t="s">
        <v>24</v>
      </c>
      <c r="F33" s="23">
        <v>-0.9</v>
      </c>
      <c r="G33" s="48">
        <v>-0.45</v>
      </c>
      <c r="H33" s="48">
        <v>-1.78</v>
      </c>
      <c r="I33" s="48">
        <v>-0.89</v>
      </c>
      <c r="J33" s="54" t="s">
        <v>37</v>
      </c>
      <c r="M33" s="147">
        <f>F33-Detail!G23</f>
        <v>-0.45</v>
      </c>
      <c r="N33" s="147">
        <f>G33-Detail!H23</f>
        <v>1.33</v>
      </c>
      <c r="O33" s="147">
        <f>H33-Detail!I23</f>
        <v>-0.89</v>
      </c>
      <c r="P33" s="147" t="e">
        <f>I33-Detail!J23</f>
        <v>#VALUE!</v>
      </c>
    </row>
    <row r="34" spans="1:256" s="56" customFormat="1" ht="33" customHeight="1">
      <c r="A34" s="6"/>
      <c r="B34" s="54" t="s">
        <v>38</v>
      </c>
      <c r="C34" s="47" t="s">
        <v>21</v>
      </c>
      <c r="D34" s="47" t="s">
        <v>24</v>
      </c>
      <c r="E34" s="47" t="s">
        <v>16</v>
      </c>
      <c r="F34" s="48">
        <v>-18.75</v>
      </c>
      <c r="G34" s="48">
        <v>-9.38</v>
      </c>
      <c r="H34" s="48">
        <v>-25</v>
      </c>
      <c r="I34" s="48">
        <v>-12.5</v>
      </c>
      <c r="J34" s="54" t="s">
        <v>39</v>
      </c>
      <c r="K34" s="50"/>
      <c r="L34" s="50"/>
      <c r="M34" s="147">
        <f>F34-Detail!G24</f>
        <v>-9.37</v>
      </c>
      <c r="N34" s="147">
        <f>G34-Detail!H24</f>
        <v>15.62</v>
      </c>
      <c r="O34" s="147">
        <f>H34-Detail!I24</f>
        <v>-12.5</v>
      </c>
      <c r="P34" s="147" t="e">
        <f>I34-Detail!J24</f>
        <v>#VALUE!</v>
      </c>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c r="IU34" s="50"/>
      <c r="IV34" s="50"/>
    </row>
    <row r="35" spans="1:256" ht="64.5" customHeight="1">
      <c r="A35" s="6"/>
      <c r="B35" s="157" t="s">
        <v>40</v>
      </c>
      <c r="C35" s="158" t="s">
        <v>21</v>
      </c>
      <c r="D35" s="159" t="s">
        <v>24</v>
      </c>
      <c r="E35" s="159" t="s">
        <v>16</v>
      </c>
      <c r="F35" s="160">
        <v>-0.41</v>
      </c>
      <c r="G35" s="160">
        <v>-0.21</v>
      </c>
      <c r="H35" s="160">
        <v>-0.55</v>
      </c>
      <c r="I35" s="160">
        <v>-0.28</v>
      </c>
      <c r="J35" s="157" t="s">
        <v>41</v>
      </c>
      <c r="K35" s="156"/>
      <c r="L35" s="156"/>
      <c r="M35" s="153">
        <f>F35-Detail!G25</f>
        <v>0.6300000000000001</v>
      </c>
      <c r="N35" s="153">
        <f>G35-Detail!H25</f>
        <v>2.49</v>
      </c>
      <c r="O35" s="153">
        <f>H35-Detail!I25</f>
        <v>0.8</v>
      </c>
      <c r="P35" s="153" t="e">
        <f>I35-Detail!J25</f>
        <v>#VALUE!</v>
      </c>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c r="IL35" s="50"/>
      <c r="IM35" s="50"/>
      <c r="IN35" s="50"/>
      <c r="IO35" s="50"/>
      <c r="IP35" s="50"/>
      <c r="IQ35" s="50"/>
      <c r="IR35" s="50"/>
      <c r="IS35" s="50"/>
      <c r="IT35" s="50"/>
      <c r="IU35" s="50"/>
      <c r="IV35" s="50"/>
    </row>
    <row r="36" spans="1:256" ht="102.75" customHeight="1">
      <c r="A36" s="6"/>
      <c r="B36" s="54" t="s">
        <v>42</v>
      </c>
      <c r="C36" s="21" t="s">
        <v>21</v>
      </c>
      <c r="D36" s="47" t="s">
        <v>24</v>
      </c>
      <c r="E36" s="47" t="s">
        <v>16</v>
      </c>
      <c r="F36" s="48">
        <v>-0.03</v>
      </c>
      <c r="G36" s="48">
        <v>-0.016</v>
      </c>
      <c r="H36" s="48">
        <v>-0.038</v>
      </c>
      <c r="I36" s="48">
        <v>-0.019</v>
      </c>
      <c r="J36" s="54" t="s">
        <v>43</v>
      </c>
      <c r="K36" s="50"/>
      <c r="L36" s="50"/>
      <c r="M36" s="147">
        <f>F36-Detail!G26</f>
        <v>-0.013999999999999999</v>
      </c>
      <c r="N36" s="147">
        <f>G36-Detail!H26</f>
        <v>0.022</v>
      </c>
      <c r="O36" s="147">
        <f>H36-Detail!I26</f>
        <v>-0.019</v>
      </c>
      <c r="P36" s="147" t="e">
        <f>I36-Detail!J26</f>
        <v>#VALUE!</v>
      </c>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c r="GH36" s="50"/>
      <c r="GI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c r="HO36" s="50"/>
      <c r="HP36" s="50"/>
      <c r="HQ36" s="50"/>
      <c r="HR36" s="50"/>
      <c r="HS36" s="50"/>
      <c r="HT36" s="50"/>
      <c r="HU36" s="50"/>
      <c r="HV36" s="50"/>
      <c r="HW36" s="50"/>
      <c r="HX36" s="50"/>
      <c r="HY36" s="50"/>
      <c r="HZ36" s="50"/>
      <c r="IA36" s="50"/>
      <c r="IB36" s="50"/>
      <c r="IC36" s="50"/>
      <c r="ID36" s="50"/>
      <c r="IE36" s="50"/>
      <c r="IF36" s="50"/>
      <c r="IG36" s="50"/>
      <c r="IH36" s="50"/>
      <c r="II36" s="50"/>
      <c r="IJ36" s="50"/>
      <c r="IK36" s="50"/>
      <c r="IL36" s="50"/>
      <c r="IM36" s="50"/>
      <c r="IN36" s="50"/>
      <c r="IO36" s="50"/>
      <c r="IP36" s="50"/>
      <c r="IQ36" s="50"/>
      <c r="IR36" s="50"/>
      <c r="IS36" s="50"/>
      <c r="IT36" s="50"/>
      <c r="IU36" s="50"/>
      <c r="IV36" s="50"/>
    </row>
    <row r="37" spans="1:256" ht="89.25" customHeight="1">
      <c r="A37" s="6"/>
      <c r="B37" s="54" t="s">
        <v>44</v>
      </c>
      <c r="C37" s="21" t="s">
        <v>21</v>
      </c>
      <c r="D37" s="47" t="s">
        <v>24</v>
      </c>
      <c r="E37" s="47" t="s">
        <v>16</v>
      </c>
      <c r="F37" s="48">
        <v>-3.6</v>
      </c>
      <c r="G37" s="48">
        <v>-1.8</v>
      </c>
      <c r="H37" s="48">
        <v>-4.8</v>
      </c>
      <c r="I37" s="48">
        <v>-2.4</v>
      </c>
      <c r="J37" s="54" t="s">
        <v>45</v>
      </c>
      <c r="K37" s="50"/>
      <c r="L37" s="50"/>
      <c r="M37" s="147">
        <f>F37-Detail!G27</f>
        <v>-1.8</v>
      </c>
      <c r="N37" s="147">
        <f>G37-Detail!H27</f>
        <v>3</v>
      </c>
      <c r="O37" s="147">
        <f>H37-Detail!I27</f>
        <v>-2.4</v>
      </c>
      <c r="P37" s="147" t="e">
        <f>I37-Detail!J27</f>
        <v>#VALUE!</v>
      </c>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c r="IM37" s="50"/>
      <c r="IN37" s="50"/>
      <c r="IO37" s="50"/>
      <c r="IP37" s="50"/>
      <c r="IQ37" s="50"/>
      <c r="IR37" s="50"/>
      <c r="IS37" s="50"/>
      <c r="IT37" s="50"/>
      <c r="IU37" s="50"/>
      <c r="IV37" s="50"/>
    </row>
    <row r="38" spans="1:256" ht="100.5" customHeight="1">
      <c r="A38" s="6"/>
      <c r="B38" s="54" t="s">
        <v>46</v>
      </c>
      <c r="C38" s="21" t="s">
        <v>15</v>
      </c>
      <c r="D38" s="47" t="s">
        <v>24</v>
      </c>
      <c r="E38" s="47" t="s">
        <v>16</v>
      </c>
      <c r="F38" s="48">
        <v>-0.36</v>
      </c>
      <c r="G38" s="48">
        <v>-0.18</v>
      </c>
      <c r="H38" s="48">
        <v>-0.28</v>
      </c>
      <c r="I38" s="48">
        <v>-0.14</v>
      </c>
      <c r="J38" s="49" t="s">
        <v>47</v>
      </c>
      <c r="K38" s="50"/>
      <c r="L38" s="50"/>
      <c r="M38" s="147">
        <f>F38-Detail!G28</f>
        <v>-0.18</v>
      </c>
      <c r="N38" s="147">
        <f>G38-Detail!H28</f>
        <v>0.10000000000000003</v>
      </c>
      <c r="O38" s="147">
        <f>H38-Detail!I28</f>
        <v>-0.14</v>
      </c>
      <c r="P38" s="147" t="e">
        <f>I38-Detail!J28</f>
        <v>#VALUE!</v>
      </c>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c r="GM38" s="50"/>
      <c r="GN38" s="50"/>
      <c r="GO38" s="50"/>
      <c r="GP38" s="50"/>
      <c r="GQ38" s="50"/>
      <c r="GR38" s="50"/>
      <c r="GS38" s="50"/>
      <c r="GT38" s="50"/>
      <c r="GU38" s="50"/>
      <c r="GV38" s="50"/>
      <c r="GW38" s="50"/>
      <c r="GX38" s="50"/>
      <c r="GY38" s="50"/>
      <c r="GZ38" s="50"/>
      <c r="HA38" s="50"/>
      <c r="HB38" s="50"/>
      <c r="HC38" s="50"/>
      <c r="HD38" s="50"/>
      <c r="HE38" s="50"/>
      <c r="HF38" s="50"/>
      <c r="HG38" s="50"/>
      <c r="HH38" s="50"/>
      <c r="HI38" s="50"/>
      <c r="HJ38" s="50"/>
      <c r="HK38" s="50"/>
      <c r="HL38" s="50"/>
      <c r="HM38" s="50"/>
      <c r="HN38" s="50"/>
      <c r="HO38" s="50"/>
      <c r="HP38" s="50"/>
      <c r="HQ38" s="50"/>
      <c r="HR38" s="50"/>
      <c r="HS38" s="50"/>
      <c r="HT38" s="50"/>
      <c r="HU38" s="50"/>
      <c r="HV38" s="50"/>
      <c r="HW38" s="50"/>
      <c r="HX38" s="50"/>
      <c r="HY38" s="50"/>
      <c r="HZ38" s="50"/>
      <c r="IA38" s="50"/>
      <c r="IB38" s="50"/>
      <c r="IC38" s="50"/>
      <c r="ID38" s="50"/>
      <c r="IE38" s="50"/>
      <c r="IF38" s="50"/>
      <c r="IG38" s="50"/>
      <c r="IH38" s="50"/>
      <c r="II38" s="50"/>
      <c r="IJ38" s="50"/>
      <c r="IK38" s="50"/>
      <c r="IL38" s="50"/>
      <c r="IM38" s="50"/>
      <c r="IN38" s="50"/>
      <c r="IO38" s="50"/>
      <c r="IP38" s="50"/>
      <c r="IQ38" s="50"/>
      <c r="IR38" s="50"/>
      <c r="IS38" s="50"/>
      <c r="IT38" s="50"/>
      <c r="IU38" s="50"/>
      <c r="IV38" s="50"/>
    </row>
    <row r="39" spans="1:256" ht="87" customHeight="1">
      <c r="A39" s="6"/>
      <c r="B39" s="46" t="s">
        <v>48</v>
      </c>
      <c r="C39" s="21" t="s">
        <v>21</v>
      </c>
      <c r="D39" s="47" t="s">
        <v>24</v>
      </c>
      <c r="E39" s="47" t="s">
        <v>16</v>
      </c>
      <c r="F39" s="48">
        <v>-0.8</v>
      </c>
      <c r="G39" s="48">
        <v>-0.4</v>
      </c>
      <c r="H39" s="48">
        <v>-1.06</v>
      </c>
      <c r="I39" s="48">
        <v>-0.53</v>
      </c>
      <c r="J39" s="54" t="s">
        <v>49</v>
      </c>
      <c r="K39" s="50"/>
      <c r="L39" s="50"/>
      <c r="M39" s="147">
        <f>F39-Detail!G29</f>
        <v>-0.4</v>
      </c>
      <c r="N39" s="147">
        <f>G39-Detail!H29</f>
        <v>0.66</v>
      </c>
      <c r="O39" s="147">
        <f>H39-Detail!I29</f>
        <v>-0.53</v>
      </c>
      <c r="P39" s="147" t="e">
        <f>I39-Detail!J29</f>
        <v>#VALUE!</v>
      </c>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c r="GN39" s="50"/>
      <c r="GO39" s="50"/>
      <c r="GP39" s="50"/>
      <c r="GQ39" s="50"/>
      <c r="GR39" s="50"/>
      <c r="GS39" s="50"/>
      <c r="GT39" s="50"/>
      <c r="GU39" s="50"/>
      <c r="GV39" s="50"/>
      <c r="GW39" s="50"/>
      <c r="GX39" s="50"/>
      <c r="GY39" s="50"/>
      <c r="GZ39" s="50"/>
      <c r="HA39" s="50"/>
      <c r="HB39" s="50"/>
      <c r="HC39" s="50"/>
      <c r="HD39" s="50"/>
      <c r="HE39" s="50"/>
      <c r="HF39" s="50"/>
      <c r="HG39" s="50"/>
      <c r="HH39" s="50"/>
      <c r="HI39" s="50"/>
      <c r="HJ39" s="50"/>
      <c r="HK39" s="50"/>
      <c r="HL39" s="50"/>
      <c r="HM39" s="50"/>
      <c r="HN39" s="50"/>
      <c r="HO39" s="50"/>
      <c r="HP39" s="50"/>
      <c r="HQ39" s="50"/>
      <c r="HR39" s="50"/>
      <c r="HS39" s="50"/>
      <c r="HT39" s="50"/>
      <c r="HU39" s="50"/>
      <c r="HV39" s="50"/>
      <c r="HW39" s="50"/>
      <c r="HX39" s="50"/>
      <c r="HY39" s="50"/>
      <c r="HZ39" s="50"/>
      <c r="IA39" s="50"/>
      <c r="IB39" s="50"/>
      <c r="IC39" s="50"/>
      <c r="ID39" s="50"/>
      <c r="IE39" s="50"/>
      <c r="IF39" s="50"/>
      <c r="IG39" s="50"/>
      <c r="IH39" s="50"/>
      <c r="II39" s="50"/>
      <c r="IJ39" s="50"/>
      <c r="IK39" s="50"/>
      <c r="IL39" s="50"/>
      <c r="IM39" s="50"/>
      <c r="IN39" s="50"/>
      <c r="IO39" s="50"/>
      <c r="IP39" s="50"/>
      <c r="IQ39" s="50"/>
      <c r="IR39" s="50"/>
      <c r="IS39" s="50"/>
      <c r="IT39" s="50"/>
      <c r="IU39" s="50"/>
      <c r="IV39" s="50"/>
    </row>
    <row r="40" spans="1:256" ht="75" customHeight="1">
      <c r="A40" s="6"/>
      <c r="B40" s="55" t="s">
        <v>50</v>
      </c>
      <c r="C40" s="21" t="s">
        <v>15</v>
      </c>
      <c r="D40" s="52" t="s">
        <v>16</v>
      </c>
      <c r="E40" s="52"/>
      <c r="F40" s="53">
        <v>15</v>
      </c>
      <c r="G40" s="53">
        <v>7.5</v>
      </c>
      <c r="H40" s="53">
        <v>15</v>
      </c>
      <c r="I40" s="53">
        <v>7.5</v>
      </c>
      <c r="J40" s="55" t="s">
        <v>51</v>
      </c>
      <c r="K40" s="50"/>
      <c r="L40" s="50"/>
      <c r="M40" s="147" t="e">
        <f>F40-Detail!#REF!</f>
        <v>#REF!</v>
      </c>
      <c r="N40" s="147" t="e">
        <f>G40-Detail!#REF!</f>
        <v>#REF!</v>
      </c>
      <c r="O40" s="147" t="e">
        <f>H40-Detail!#REF!</f>
        <v>#REF!</v>
      </c>
      <c r="P40" s="147" t="e">
        <f>I40-Detail!#REF!</f>
        <v>#REF!</v>
      </c>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c r="GH40" s="50"/>
      <c r="GI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c r="HO40" s="50"/>
      <c r="HP40" s="50"/>
      <c r="HQ40" s="50"/>
      <c r="HR40" s="50"/>
      <c r="HS40" s="50"/>
      <c r="HT40" s="50"/>
      <c r="HU40" s="50"/>
      <c r="HV40" s="50"/>
      <c r="HW40" s="50"/>
      <c r="HX40" s="50"/>
      <c r="HY40" s="50"/>
      <c r="HZ40" s="50"/>
      <c r="IA40" s="50"/>
      <c r="IB40" s="50"/>
      <c r="IC40" s="50"/>
      <c r="ID40" s="50"/>
      <c r="IE40" s="50"/>
      <c r="IF40" s="50"/>
      <c r="IG40" s="50"/>
      <c r="IH40" s="50"/>
      <c r="II40" s="50"/>
      <c r="IJ40" s="50"/>
      <c r="IK40" s="50"/>
      <c r="IL40" s="50"/>
      <c r="IM40" s="50"/>
      <c r="IN40" s="50"/>
      <c r="IO40" s="50"/>
      <c r="IP40" s="50"/>
      <c r="IQ40" s="50"/>
      <c r="IR40" s="50"/>
      <c r="IS40" s="50"/>
      <c r="IT40" s="50"/>
      <c r="IU40" s="50"/>
      <c r="IV40" s="50"/>
    </row>
    <row r="41" spans="1:256" ht="33" customHeight="1">
      <c r="A41" s="51"/>
      <c r="B41" s="55" t="s">
        <v>55</v>
      </c>
      <c r="C41" s="21" t="s">
        <v>21</v>
      </c>
      <c r="D41" s="52" t="s">
        <v>24</v>
      </c>
      <c r="E41" s="52" t="s">
        <v>16</v>
      </c>
      <c r="F41" s="53">
        <v>0.2</v>
      </c>
      <c r="G41" s="53">
        <v>0.1</v>
      </c>
      <c r="H41" s="53">
        <v>0.2</v>
      </c>
      <c r="I41" s="53">
        <v>0.1</v>
      </c>
      <c r="J41" s="55" t="s">
        <v>56</v>
      </c>
      <c r="K41" s="56"/>
      <c r="L41" s="56"/>
      <c r="M41" s="147" t="e">
        <f>F41-Detail!#REF!</f>
        <v>#REF!</v>
      </c>
      <c r="N41" s="147" t="e">
        <f>G41-Detail!#REF!</f>
        <v>#REF!</v>
      </c>
      <c r="O41" s="147" t="e">
        <f>H41-Detail!#REF!</f>
        <v>#REF!</v>
      </c>
      <c r="P41" s="147" t="e">
        <f>I41-Detail!#REF!</f>
        <v>#REF!</v>
      </c>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6"/>
      <c r="HL41" s="56"/>
      <c r="HM41" s="56"/>
      <c r="HN41" s="56"/>
      <c r="HO41" s="56"/>
      <c r="HP41" s="56"/>
      <c r="HQ41" s="56"/>
      <c r="HR41" s="56"/>
      <c r="HS41" s="56"/>
      <c r="HT41" s="56"/>
      <c r="HU41" s="56"/>
      <c r="HV41" s="56"/>
      <c r="HW41" s="56"/>
      <c r="HX41" s="56"/>
      <c r="HY41" s="56"/>
      <c r="HZ41" s="56"/>
      <c r="IA41" s="56"/>
      <c r="IB41" s="56"/>
      <c r="IC41" s="56"/>
      <c r="ID41" s="56"/>
      <c r="IE41" s="56"/>
      <c r="IF41" s="56"/>
      <c r="IG41" s="56"/>
      <c r="IH41" s="56"/>
      <c r="II41" s="56"/>
      <c r="IJ41" s="56"/>
      <c r="IK41" s="56"/>
      <c r="IL41" s="56"/>
      <c r="IM41" s="56"/>
      <c r="IN41" s="56"/>
      <c r="IO41" s="56"/>
      <c r="IP41" s="56"/>
      <c r="IQ41" s="56"/>
      <c r="IR41" s="56"/>
      <c r="IS41" s="56"/>
      <c r="IT41" s="56"/>
      <c r="IU41" s="56"/>
      <c r="IV41" s="56"/>
    </row>
    <row r="42" spans="1:256" ht="21.75" customHeight="1">
      <c r="A42" s="86"/>
      <c r="B42" s="93" t="s">
        <v>57</v>
      </c>
      <c r="C42" s="96" t="s">
        <v>36</v>
      </c>
      <c r="D42" s="101" t="s">
        <v>24</v>
      </c>
      <c r="E42" s="101" t="s">
        <v>24</v>
      </c>
      <c r="F42" s="95">
        <v>-2.5</v>
      </c>
      <c r="G42" s="95">
        <v>-1.25</v>
      </c>
      <c r="H42" s="95">
        <v>-5</v>
      </c>
      <c r="I42" s="95">
        <v>-2.5</v>
      </c>
      <c r="J42" s="103" t="s">
        <v>58</v>
      </c>
      <c r="K42" s="86"/>
      <c r="L42" s="86"/>
      <c r="M42" s="147">
        <f>F42-Detail!G30</f>
        <v>-1.25</v>
      </c>
      <c r="N42" s="147">
        <f>G42-Detail!H30</f>
        <v>3.75</v>
      </c>
      <c r="O42" s="147">
        <f>H42-Detail!I30</f>
        <v>-2.5</v>
      </c>
      <c r="P42" s="147" t="e">
        <f>I42-Detail!J30</f>
        <v>#VALUE!</v>
      </c>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86"/>
      <c r="CD42" s="86"/>
      <c r="CE42" s="86"/>
      <c r="CF42" s="86"/>
      <c r="CG42" s="86"/>
      <c r="CH42" s="86"/>
      <c r="CI42" s="86"/>
      <c r="CJ42" s="86"/>
      <c r="CK42" s="86"/>
      <c r="CL42" s="86"/>
      <c r="CM42" s="86"/>
      <c r="CN42" s="86"/>
      <c r="CO42" s="86"/>
      <c r="CP42" s="86"/>
      <c r="CQ42" s="86"/>
      <c r="CR42" s="86"/>
      <c r="CS42" s="86"/>
      <c r="CT42" s="86"/>
      <c r="CU42" s="86"/>
      <c r="CV42" s="86"/>
      <c r="CW42" s="86"/>
      <c r="CX42" s="86"/>
      <c r="CY42" s="86"/>
      <c r="CZ42" s="86"/>
      <c r="DA42" s="86"/>
      <c r="DB42" s="86"/>
      <c r="DC42" s="86"/>
      <c r="DD42" s="86"/>
      <c r="DE42" s="86"/>
      <c r="DF42" s="86"/>
      <c r="DG42" s="86"/>
      <c r="DH42" s="86"/>
      <c r="DI42" s="86"/>
      <c r="DJ42" s="86"/>
      <c r="DK42" s="86"/>
      <c r="DL42" s="86"/>
      <c r="DM42" s="86"/>
      <c r="DN42" s="86"/>
      <c r="DO42" s="86"/>
      <c r="DP42" s="86"/>
      <c r="DQ42" s="86"/>
      <c r="DR42" s="86"/>
      <c r="DS42" s="86"/>
      <c r="DT42" s="86"/>
      <c r="DU42" s="86"/>
      <c r="DV42" s="86"/>
      <c r="DW42" s="86"/>
      <c r="DX42" s="86"/>
      <c r="DY42" s="86"/>
      <c r="DZ42" s="86"/>
      <c r="EA42" s="86"/>
      <c r="EB42" s="86"/>
      <c r="EC42" s="86"/>
      <c r="ED42" s="86"/>
      <c r="EE42" s="86"/>
      <c r="EF42" s="86"/>
      <c r="EG42" s="86"/>
      <c r="EH42" s="86"/>
      <c r="EI42" s="86"/>
      <c r="EJ42" s="86"/>
      <c r="EK42" s="86"/>
      <c r="EL42" s="86"/>
      <c r="EM42" s="86"/>
      <c r="EN42" s="86"/>
      <c r="EO42" s="86"/>
      <c r="EP42" s="86"/>
      <c r="EQ42" s="86"/>
      <c r="ER42" s="86"/>
      <c r="ES42" s="86"/>
      <c r="ET42" s="86"/>
      <c r="EU42" s="86"/>
      <c r="EV42" s="86"/>
      <c r="EW42" s="86"/>
      <c r="EX42" s="86"/>
      <c r="EY42" s="86"/>
      <c r="EZ42" s="86"/>
      <c r="FA42" s="86"/>
      <c r="FB42" s="86"/>
      <c r="FC42" s="86"/>
      <c r="FD42" s="86"/>
      <c r="FE42" s="86"/>
      <c r="FF42" s="86"/>
      <c r="FG42" s="86"/>
      <c r="FH42" s="86"/>
      <c r="FI42" s="86"/>
      <c r="FJ42" s="86"/>
      <c r="FK42" s="86"/>
      <c r="FL42" s="86"/>
      <c r="FM42" s="86"/>
      <c r="FN42" s="86"/>
      <c r="FO42" s="86"/>
      <c r="FP42" s="86"/>
      <c r="FQ42" s="86"/>
      <c r="FR42" s="86"/>
      <c r="FS42" s="86"/>
      <c r="FT42" s="86"/>
      <c r="FU42" s="86"/>
      <c r="FV42" s="86"/>
      <c r="FW42" s="86"/>
      <c r="FX42" s="86"/>
      <c r="FY42" s="86"/>
      <c r="FZ42" s="86"/>
      <c r="GA42" s="86"/>
      <c r="GB42" s="86"/>
      <c r="GC42" s="86"/>
      <c r="GD42" s="86"/>
      <c r="GE42" s="86"/>
      <c r="GF42" s="86"/>
      <c r="GG42" s="86"/>
      <c r="GH42" s="86"/>
      <c r="GI42" s="86"/>
      <c r="GJ42" s="86"/>
      <c r="GK42" s="86"/>
      <c r="GL42" s="86"/>
      <c r="GM42" s="86"/>
      <c r="GN42" s="86"/>
      <c r="GO42" s="86"/>
      <c r="GP42" s="86"/>
      <c r="GQ42" s="86"/>
      <c r="GR42" s="86"/>
      <c r="GS42" s="86"/>
      <c r="GT42" s="86"/>
      <c r="GU42" s="86"/>
      <c r="GV42" s="86"/>
      <c r="GW42" s="86"/>
      <c r="GX42" s="86"/>
      <c r="GY42" s="86"/>
      <c r="GZ42" s="86"/>
      <c r="HA42" s="86"/>
      <c r="HB42" s="86"/>
      <c r="HC42" s="86"/>
      <c r="HD42" s="86"/>
      <c r="HE42" s="86"/>
      <c r="HF42" s="86"/>
      <c r="HG42" s="86"/>
      <c r="HH42" s="86"/>
      <c r="HI42" s="86"/>
      <c r="HJ42" s="86"/>
      <c r="HK42" s="86"/>
      <c r="HL42" s="86"/>
      <c r="HM42" s="86"/>
      <c r="HN42" s="86"/>
      <c r="HO42" s="86"/>
      <c r="HP42" s="86"/>
      <c r="HQ42" s="86"/>
      <c r="HR42" s="86"/>
      <c r="HS42" s="86"/>
      <c r="HT42" s="86"/>
      <c r="HU42" s="86"/>
      <c r="HV42" s="86"/>
      <c r="HW42" s="86"/>
      <c r="HX42" s="86"/>
      <c r="HY42" s="86"/>
      <c r="HZ42" s="86"/>
      <c r="IA42" s="86"/>
      <c r="IB42" s="86"/>
      <c r="IC42" s="86"/>
      <c r="ID42" s="86"/>
      <c r="IE42" s="86"/>
      <c r="IF42" s="86"/>
      <c r="IG42" s="86"/>
      <c r="IH42" s="86"/>
      <c r="II42" s="86"/>
      <c r="IJ42" s="86"/>
      <c r="IK42" s="86"/>
      <c r="IL42" s="86"/>
      <c r="IM42" s="86"/>
      <c r="IN42" s="86"/>
      <c r="IO42" s="86"/>
      <c r="IP42" s="86"/>
      <c r="IQ42" s="86"/>
      <c r="IR42" s="86"/>
      <c r="IS42" s="86"/>
      <c r="IT42" s="86"/>
      <c r="IU42" s="86"/>
      <c r="IV42" s="86"/>
    </row>
    <row r="43" spans="1:256" ht="18" customHeight="1">
      <c r="A43" s="86"/>
      <c r="B43" s="93" t="s">
        <v>59</v>
      </c>
      <c r="C43" s="96" t="s">
        <v>36</v>
      </c>
      <c r="D43" s="101" t="s">
        <v>24</v>
      </c>
      <c r="E43" s="101" t="s">
        <v>16</v>
      </c>
      <c r="F43" s="95">
        <v>-0.25</v>
      </c>
      <c r="G43" s="95">
        <v>-0.125</v>
      </c>
      <c r="H43" s="95">
        <v>-0.5</v>
      </c>
      <c r="I43" s="95">
        <v>-0.25</v>
      </c>
      <c r="J43" s="103" t="s">
        <v>60</v>
      </c>
      <c r="K43" s="86"/>
      <c r="L43" s="86"/>
      <c r="M43" s="147">
        <f>F43-Detail!G31</f>
        <v>-0.125</v>
      </c>
      <c r="N43" s="147">
        <f>G43-Detail!H31</f>
        <v>0.375</v>
      </c>
      <c r="O43" s="147">
        <f>H43-Detail!I31</f>
        <v>-0.25</v>
      </c>
      <c r="P43" s="147" t="e">
        <f>I43-Detail!J31</f>
        <v>#VALUE!</v>
      </c>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6"/>
      <c r="CV43" s="86"/>
      <c r="CW43" s="86"/>
      <c r="CX43" s="86"/>
      <c r="CY43" s="86"/>
      <c r="CZ43" s="86"/>
      <c r="DA43" s="86"/>
      <c r="DB43" s="86"/>
      <c r="DC43" s="86"/>
      <c r="DD43" s="86"/>
      <c r="DE43" s="86"/>
      <c r="DF43" s="86"/>
      <c r="DG43" s="86"/>
      <c r="DH43" s="86"/>
      <c r="DI43" s="86"/>
      <c r="DJ43" s="86"/>
      <c r="DK43" s="86"/>
      <c r="DL43" s="86"/>
      <c r="DM43" s="86"/>
      <c r="DN43" s="86"/>
      <c r="DO43" s="86"/>
      <c r="DP43" s="86"/>
      <c r="DQ43" s="86"/>
      <c r="DR43" s="86"/>
      <c r="DS43" s="86"/>
      <c r="DT43" s="86"/>
      <c r="DU43" s="86"/>
      <c r="DV43" s="86"/>
      <c r="DW43" s="86"/>
      <c r="DX43" s="86"/>
      <c r="DY43" s="86"/>
      <c r="DZ43" s="86"/>
      <c r="EA43" s="86"/>
      <c r="EB43" s="86"/>
      <c r="EC43" s="86"/>
      <c r="ED43" s="86"/>
      <c r="EE43" s="86"/>
      <c r="EF43" s="86"/>
      <c r="EG43" s="86"/>
      <c r="EH43" s="86"/>
      <c r="EI43" s="86"/>
      <c r="EJ43" s="86"/>
      <c r="EK43" s="86"/>
      <c r="EL43" s="86"/>
      <c r="EM43" s="86"/>
      <c r="EN43" s="86"/>
      <c r="EO43" s="86"/>
      <c r="EP43" s="86"/>
      <c r="EQ43" s="86"/>
      <c r="ER43" s="86"/>
      <c r="ES43" s="86"/>
      <c r="ET43" s="86"/>
      <c r="EU43" s="86"/>
      <c r="EV43" s="86"/>
      <c r="EW43" s="86"/>
      <c r="EX43" s="86"/>
      <c r="EY43" s="86"/>
      <c r="EZ43" s="86"/>
      <c r="FA43" s="86"/>
      <c r="FB43" s="86"/>
      <c r="FC43" s="86"/>
      <c r="FD43" s="86"/>
      <c r="FE43" s="86"/>
      <c r="FF43" s="86"/>
      <c r="FG43" s="86"/>
      <c r="FH43" s="86"/>
      <c r="FI43" s="86"/>
      <c r="FJ43" s="86"/>
      <c r="FK43" s="86"/>
      <c r="FL43" s="86"/>
      <c r="FM43" s="86"/>
      <c r="FN43" s="86"/>
      <c r="FO43" s="86"/>
      <c r="FP43" s="86"/>
      <c r="FQ43" s="86"/>
      <c r="FR43" s="86"/>
      <c r="FS43" s="86"/>
      <c r="FT43" s="86"/>
      <c r="FU43" s="86"/>
      <c r="FV43" s="86"/>
      <c r="FW43" s="86"/>
      <c r="FX43" s="86"/>
      <c r="FY43" s="86"/>
      <c r="FZ43" s="86"/>
      <c r="GA43" s="86"/>
      <c r="GB43" s="86"/>
      <c r="GC43" s="86"/>
      <c r="GD43" s="86"/>
      <c r="GE43" s="86"/>
      <c r="GF43" s="86"/>
      <c r="GG43" s="86"/>
      <c r="GH43" s="86"/>
      <c r="GI43" s="86"/>
      <c r="GJ43" s="86"/>
      <c r="GK43" s="86"/>
      <c r="GL43" s="86"/>
      <c r="GM43" s="86"/>
      <c r="GN43" s="86"/>
      <c r="GO43" s="86"/>
      <c r="GP43" s="86"/>
      <c r="GQ43" s="86"/>
      <c r="GR43" s="86"/>
      <c r="GS43" s="86"/>
      <c r="GT43" s="86"/>
      <c r="GU43" s="86"/>
      <c r="GV43" s="86"/>
      <c r="GW43" s="86"/>
      <c r="GX43" s="86"/>
      <c r="GY43" s="86"/>
      <c r="GZ43" s="86"/>
      <c r="HA43" s="86"/>
      <c r="HB43" s="86"/>
      <c r="HC43" s="86"/>
      <c r="HD43" s="86"/>
      <c r="HE43" s="86"/>
      <c r="HF43" s="86"/>
      <c r="HG43" s="86"/>
      <c r="HH43" s="86"/>
      <c r="HI43" s="86"/>
      <c r="HJ43" s="86"/>
      <c r="HK43" s="86"/>
      <c r="HL43" s="86"/>
      <c r="HM43" s="86"/>
      <c r="HN43" s="86"/>
      <c r="HO43" s="86"/>
      <c r="HP43" s="86"/>
      <c r="HQ43" s="86"/>
      <c r="HR43" s="86"/>
      <c r="HS43" s="86"/>
      <c r="HT43" s="86"/>
      <c r="HU43" s="86"/>
      <c r="HV43" s="86"/>
      <c r="HW43" s="86"/>
      <c r="HX43" s="86"/>
      <c r="HY43" s="86"/>
      <c r="HZ43" s="86"/>
      <c r="IA43" s="86"/>
      <c r="IB43" s="86"/>
      <c r="IC43" s="86"/>
      <c r="ID43" s="86"/>
      <c r="IE43" s="86"/>
      <c r="IF43" s="86"/>
      <c r="IG43" s="86"/>
      <c r="IH43" s="86"/>
      <c r="II43" s="86"/>
      <c r="IJ43" s="86"/>
      <c r="IK43" s="86"/>
      <c r="IL43" s="86"/>
      <c r="IM43" s="86"/>
      <c r="IN43" s="86"/>
      <c r="IO43" s="86"/>
      <c r="IP43" s="86"/>
      <c r="IQ43" s="86"/>
      <c r="IR43" s="86"/>
      <c r="IS43" s="86"/>
      <c r="IT43" s="86"/>
      <c r="IU43" s="86"/>
      <c r="IV43" s="86"/>
    </row>
    <row r="44" spans="1:256" s="69" customFormat="1" ht="18" customHeight="1">
      <c r="A44" s="87"/>
      <c r="B44" s="93" t="s">
        <v>80</v>
      </c>
      <c r="C44" s="96" t="s">
        <v>15</v>
      </c>
      <c r="D44" s="135" t="s">
        <v>16</v>
      </c>
      <c r="E44" s="135"/>
      <c r="F44" s="94">
        <v>0.5</v>
      </c>
      <c r="G44" s="94">
        <v>0.5</v>
      </c>
      <c r="H44" s="94">
        <v>0</v>
      </c>
      <c r="I44" s="94">
        <v>0</v>
      </c>
      <c r="J44" s="93" t="s">
        <v>61</v>
      </c>
      <c r="K44" s="88"/>
      <c r="L44" s="93"/>
      <c r="M44" s="147">
        <f>F44-Detail!G33</f>
        <v>0</v>
      </c>
      <c r="N44" s="147">
        <f>G44-Detail!H33</f>
        <v>0.5</v>
      </c>
      <c r="O44" s="147">
        <f>H44-Detail!I33</f>
        <v>0</v>
      </c>
      <c r="P44" s="147" t="e">
        <f>I44-Detail!J33</f>
        <v>#VALUE!</v>
      </c>
      <c r="Q44" s="95"/>
      <c r="R44" s="95"/>
      <c r="S44" s="95"/>
      <c r="T44" s="103"/>
      <c r="U44" s="88"/>
      <c r="V44" s="93"/>
      <c r="W44" s="96"/>
      <c r="X44" s="101"/>
      <c r="Y44" s="101"/>
      <c r="Z44" s="95"/>
      <c r="AA44" s="95"/>
      <c r="AB44" s="95"/>
      <c r="AC44" s="95"/>
      <c r="AD44" s="103"/>
      <c r="AE44" s="88"/>
      <c r="AF44" s="93"/>
      <c r="AG44" s="96"/>
      <c r="AH44" s="101"/>
      <c r="AI44" s="101"/>
      <c r="AJ44" s="95"/>
      <c r="AK44" s="95"/>
      <c r="AL44" s="95"/>
      <c r="AM44" s="95"/>
      <c r="AN44" s="103"/>
      <c r="AO44" s="88"/>
      <c r="AP44" s="93"/>
      <c r="AQ44" s="96"/>
      <c r="AR44" s="101"/>
      <c r="AS44" s="101"/>
      <c r="AT44" s="95"/>
      <c r="AU44" s="95"/>
      <c r="AV44" s="95"/>
      <c r="AW44" s="95"/>
      <c r="AX44" s="103"/>
      <c r="AY44" s="88"/>
      <c r="AZ44" s="93"/>
      <c r="BA44" s="96"/>
      <c r="BB44" s="101"/>
      <c r="BC44" s="101"/>
      <c r="BD44" s="95"/>
      <c r="BE44" s="95"/>
      <c r="BF44" s="95"/>
      <c r="BG44" s="95"/>
      <c r="BH44" s="103"/>
      <c r="BI44" s="88"/>
      <c r="BJ44" s="93"/>
      <c r="BK44" s="96"/>
      <c r="BL44" s="101"/>
      <c r="BM44" s="101"/>
      <c r="BN44" s="95"/>
      <c r="BO44" s="95"/>
      <c r="BP44" s="95"/>
      <c r="BQ44" s="95"/>
      <c r="BR44" s="103"/>
      <c r="BS44" s="88"/>
      <c r="BT44" s="93"/>
      <c r="BU44" s="96"/>
      <c r="BV44" s="101"/>
      <c r="BW44" s="101"/>
      <c r="BX44" s="95"/>
      <c r="BY44" s="95"/>
      <c r="BZ44" s="95"/>
      <c r="CA44" s="95"/>
      <c r="CB44" s="103"/>
      <c r="CC44" s="88"/>
      <c r="CD44" s="93"/>
      <c r="CE44" s="96"/>
      <c r="CF44" s="101"/>
      <c r="CG44" s="101"/>
      <c r="CH44" s="95"/>
      <c r="CI44" s="95"/>
      <c r="CJ44" s="95"/>
      <c r="CK44" s="95"/>
      <c r="CL44" s="103"/>
      <c r="CM44" s="88"/>
      <c r="CN44" s="93"/>
      <c r="CO44" s="96"/>
      <c r="CP44" s="101"/>
      <c r="CQ44" s="101"/>
      <c r="CR44" s="95"/>
      <c r="CS44" s="95"/>
      <c r="CT44" s="95"/>
      <c r="CU44" s="95"/>
      <c r="CV44" s="103"/>
      <c r="CW44" s="88"/>
      <c r="CX44" s="93"/>
      <c r="CY44" s="96"/>
      <c r="CZ44" s="101"/>
      <c r="DA44" s="101"/>
      <c r="DB44" s="95"/>
      <c r="DC44" s="95"/>
      <c r="DD44" s="95"/>
      <c r="DE44" s="95"/>
      <c r="DF44" s="103"/>
      <c r="DG44" s="88"/>
      <c r="DH44" s="93"/>
      <c r="DI44" s="96"/>
      <c r="DJ44" s="101"/>
      <c r="DK44" s="101"/>
      <c r="DL44" s="95"/>
      <c r="DM44" s="95"/>
      <c r="DN44" s="95"/>
      <c r="DO44" s="95"/>
      <c r="DP44" s="103"/>
      <c r="DQ44" s="88"/>
      <c r="DR44" s="93"/>
      <c r="DS44" s="96"/>
      <c r="DT44" s="101"/>
      <c r="DU44" s="101"/>
      <c r="DV44" s="95"/>
      <c r="DW44" s="95"/>
      <c r="DX44" s="95"/>
      <c r="DY44" s="95"/>
      <c r="DZ44" s="103"/>
      <c r="EA44" s="88"/>
      <c r="EB44" s="93"/>
      <c r="EC44" s="96"/>
      <c r="ED44" s="101"/>
      <c r="EE44" s="101"/>
      <c r="EF44" s="95"/>
      <c r="EG44" s="95"/>
      <c r="EH44" s="95"/>
      <c r="EI44" s="95"/>
      <c r="EJ44" s="103"/>
      <c r="EK44" s="88"/>
      <c r="EL44" s="93"/>
      <c r="EM44" s="96"/>
      <c r="EN44" s="101"/>
      <c r="EO44" s="101"/>
      <c r="EP44" s="95"/>
      <c r="EQ44" s="95"/>
      <c r="ER44" s="95"/>
      <c r="ES44" s="95"/>
      <c r="ET44" s="103"/>
      <c r="EU44" s="88"/>
      <c r="EV44" s="93"/>
      <c r="EW44" s="96"/>
      <c r="EX44" s="101"/>
      <c r="EY44" s="101"/>
      <c r="EZ44" s="95"/>
      <c r="FA44" s="95"/>
      <c r="FB44" s="95"/>
      <c r="FC44" s="95"/>
      <c r="FD44" s="103"/>
      <c r="FE44" s="88"/>
      <c r="FF44" s="93"/>
      <c r="FG44" s="96"/>
      <c r="FH44" s="101"/>
      <c r="FI44" s="101"/>
      <c r="FJ44" s="95"/>
      <c r="FK44" s="95"/>
      <c r="FL44" s="95"/>
      <c r="FM44" s="95"/>
      <c r="FN44" s="103"/>
      <c r="FO44" s="88"/>
      <c r="FP44" s="93"/>
      <c r="FQ44" s="96"/>
      <c r="FR44" s="101"/>
      <c r="FS44" s="101"/>
      <c r="FT44" s="95"/>
      <c r="FU44" s="95"/>
      <c r="FV44" s="95"/>
      <c r="FW44" s="95"/>
      <c r="FX44" s="103"/>
      <c r="FY44" s="88"/>
      <c r="FZ44" s="93"/>
      <c r="GA44" s="96"/>
      <c r="GB44" s="101"/>
      <c r="GC44" s="101"/>
      <c r="GD44" s="95"/>
      <c r="GE44" s="95"/>
      <c r="GF44" s="95"/>
      <c r="GG44" s="95"/>
      <c r="GH44" s="103"/>
      <c r="GI44" s="88"/>
      <c r="GJ44" s="93"/>
      <c r="GK44" s="96"/>
      <c r="GL44" s="101"/>
      <c r="GM44" s="101"/>
      <c r="GN44" s="95"/>
      <c r="GO44" s="95"/>
      <c r="GP44" s="95"/>
      <c r="GQ44" s="95"/>
      <c r="GR44" s="103"/>
      <c r="GS44" s="88"/>
      <c r="GT44" s="93"/>
      <c r="GU44" s="96"/>
      <c r="GV44" s="101"/>
      <c r="GW44" s="101"/>
      <c r="GX44" s="95"/>
      <c r="GY44" s="95"/>
      <c r="GZ44" s="95"/>
      <c r="HA44" s="95"/>
      <c r="HB44" s="103"/>
      <c r="HC44" s="88"/>
      <c r="HD44" s="93"/>
      <c r="HE44" s="96"/>
      <c r="HF44" s="101"/>
      <c r="HG44" s="101"/>
      <c r="HH44" s="95"/>
      <c r="HI44" s="95"/>
      <c r="HJ44" s="95"/>
      <c r="HK44" s="95"/>
      <c r="HL44" s="103"/>
      <c r="HM44" s="88"/>
      <c r="HN44" s="93"/>
      <c r="HO44" s="96"/>
      <c r="HP44" s="101"/>
      <c r="HQ44" s="101"/>
      <c r="HR44" s="95"/>
      <c r="HS44" s="95"/>
      <c r="HT44" s="95"/>
      <c r="HU44" s="95"/>
      <c r="HV44" s="103"/>
      <c r="HW44" s="88"/>
      <c r="HX44" s="93"/>
      <c r="HY44" s="96"/>
      <c r="HZ44" s="101"/>
      <c r="IA44" s="101"/>
      <c r="IB44" s="95"/>
      <c r="IC44" s="95"/>
      <c r="ID44" s="95"/>
      <c r="IE44" s="95"/>
      <c r="IF44" s="103"/>
      <c r="IG44" s="88"/>
      <c r="IH44" s="93"/>
      <c r="II44" s="96"/>
      <c r="IJ44" s="101"/>
      <c r="IK44" s="101"/>
      <c r="IL44" s="95"/>
      <c r="IM44" s="95"/>
      <c r="IN44" s="95"/>
      <c r="IO44" s="95"/>
      <c r="IP44" s="103"/>
      <c r="IQ44" s="88"/>
      <c r="IR44" s="93"/>
      <c r="IS44" s="96"/>
      <c r="IT44" s="101"/>
      <c r="IU44" s="101"/>
      <c r="IV44" s="95"/>
    </row>
    <row r="45" spans="1:256" ht="85.5">
      <c r="A45" s="86"/>
      <c r="B45" s="89" t="s">
        <v>64</v>
      </c>
      <c r="C45" s="96" t="s">
        <v>15</v>
      </c>
      <c r="D45" s="101" t="s">
        <v>16</v>
      </c>
      <c r="E45" s="101"/>
      <c r="F45" s="95">
        <v>20</v>
      </c>
      <c r="G45" s="95">
        <v>10</v>
      </c>
      <c r="H45" s="95">
        <v>20</v>
      </c>
      <c r="I45" s="95">
        <v>10</v>
      </c>
      <c r="J45" s="89" t="s">
        <v>65</v>
      </c>
      <c r="K45" s="86"/>
      <c r="L45" s="86"/>
      <c r="M45" s="147" t="e">
        <f>F45-Detail!#REF!</f>
        <v>#REF!</v>
      </c>
      <c r="N45" s="147" t="e">
        <f>G45-Detail!#REF!</f>
        <v>#REF!</v>
      </c>
      <c r="O45" s="147" t="e">
        <f>H45-Detail!#REF!</f>
        <v>#REF!</v>
      </c>
      <c r="P45" s="147" t="e">
        <f>I45-Detail!#REF!</f>
        <v>#REF!</v>
      </c>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86"/>
      <c r="CD45" s="86"/>
      <c r="CE45" s="86"/>
      <c r="CF45" s="86"/>
      <c r="CG45" s="86"/>
      <c r="CH45" s="86"/>
      <c r="CI45" s="86"/>
      <c r="CJ45" s="86"/>
      <c r="CK45" s="86"/>
      <c r="CL45" s="86"/>
      <c r="CM45" s="86"/>
      <c r="CN45" s="86"/>
      <c r="CO45" s="86"/>
      <c r="CP45" s="86"/>
      <c r="CQ45" s="86"/>
      <c r="CR45" s="86"/>
      <c r="CS45" s="86"/>
      <c r="CT45" s="86"/>
      <c r="CU45" s="86"/>
      <c r="CV45" s="86"/>
      <c r="CW45" s="86"/>
      <c r="CX45" s="86"/>
      <c r="CY45" s="86"/>
      <c r="CZ45" s="86"/>
      <c r="DA45" s="86"/>
      <c r="DB45" s="86"/>
      <c r="DC45" s="86"/>
      <c r="DD45" s="86"/>
      <c r="DE45" s="86"/>
      <c r="DF45" s="86"/>
      <c r="DG45" s="86"/>
      <c r="DH45" s="86"/>
      <c r="DI45" s="86"/>
      <c r="DJ45" s="86"/>
      <c r="DK45" s="86"/>
      <c r="DL45" s="86"/>
      <c r="DM45" s="86"/>
      <c r="DN45" s="86"/>
      <c r="DO45" s="86"/>
      <c r="DP45" s="86"/>
      <c r="DQ45" s="86"/>
      <c r="DR45" s="86"/>
      <c r="DS45" s="86"/>
      <c r="DT45" s="86"/>
      <c r="DU45" s="86"/>
      <c r="DV45" s="86"/>
      <c r="DW45" s="86"/>
      <c r="DX45" s="86"/>
      <c r="DY45" s="86"/>
      <c r="DZ45" s="86"/>
      <c r="EA45" s="86"/>
      <c r="EB45" s="86"/>
      <c r="EC45" s="86"/>
      <c r="ED45" s="86"/>
      <c r="EE45" s="86"/>
      <c r="EF45" s="86"/>
      <c r="EG45" s="86"/>
      <c r="EH45" s="86"/>
      <c r="EI45" s="86"/>
      <c r="EJ45" s="86"/>
      <c r="EK45" s="86"/>
      <c r="EL45" s="86"/>
      <c r="EM45" s="86"/>
      <c r="EN45" s="86"/>
      <c r="EO45" s="86"/>
      <c r="EP45" s="86"/>
      <c r="EQ45" s="86"/>
      <c r="ER45" s="86"/>
      <c r="ES45" s="86"/>
      <c r="ET45" s="86"/>
      <c r="EU45" s="86"/>
      <c r="EV45" s="86"/>
      <c r="EW45" s="86"/>
      <c r="EX45" s="86"/>
      <c r="EY45" s="86"/>
      <c r="EZ45" s="86"/>
      <c r="FA45" s="86"/>
      <c r="FB45" s="86"/>
      <c r="FC45" s="86"/>
      <c r="FD45" s="86"/>
      <c r="FE45" s="86"/>
      <c r="FF45" s="86"/>
      <c r="FG45" s="86"/>
      <c r="FH45" s="86"/>
      <c r="FI45" s="86"/>
      <c r="FJ45" s="86"/>
      <c r="FK45" s="86"/>
      <c r="FL45" s="86"/>
      <c r="FM45" s="86"/>
      <c r="FN45" s="86"/>
      <c r="FO45" s="86"/>
      <c r="FP45" s="86"/>
      <c r="FQ45" s="86"/>
      <c r="FR45" s="86"/>
      <c r="FS45" s="86"/>
      <c r="FT45" s="86"/>
      <c r="FU45" s="86"/>
      <c r="FV45" s="86"/>
      <c r="FW45" s="86"/>
      <c r="FX45" s="86"/>
      <c r="FY45" s="86"/>
      <c r="FZ45" s="86"/>
      <c r="GA45" s="86"/>
      <c r="GB45" s="86"/>
      <c r="GC45" s="86"/>
      <c r="GD45" s="86"/>
      <c r="GE45" s="86"/>
      <c r="GF45" s="86"/>
      <c r="GG45" s="86"/>
      <c r="GH45" s="86"/>
      <c r="GI45" s="86"/>
      <c r="GJ45" s="86"/>
      <c r="GK45" s="86"/>
      <c r="GL45" s="86"/>
      <c r="GM45" s="86"/>
      <c r="GN45" s="86"/>
      <c r="GO45" s="86"/>
      <c r="GP45" s="86"/>
      <c r="GQ45" s="86"/>
      <c r="GR45" s="86"/>
      <c r="GS45" s="86"/>
      <c r="GT45" s="86"/>
      <c r="GU45" s="86"/>
      <c r="GV45" s="86"/>
      <c r="GW45" s="86"/>
      <c r="GX45" s="86"/>
      <c r="GY45" s="86"/>
      <c r="GZ45" s="86"/>
      <c r="HA45" s="86"/>
      <c r="HB45" s="86"/>
      <c r="HC45" s="86"/>
      <c r="HD45" s="86"/>
      <c r="HE45" s="86"/>
      <c r="HF45" s="86"/>
      <c r="HG45" s="86"/>
      <c r="HH45" s="86"/>
      <c r="HI45" s="86"/>
      <c r="HJ45" s="86"/>
      <c r="HK45" s="86"/>
      <c r="HL45" s="86"/>
      <c r="HM45" s="86"/>
      <c r="HN45" s="86"/>
      <c r="HO45" s="86"/>
      <c r="HP45" s="86"/>
      <c r="HQ45" s="86"/>
      <c r="HR45" s="86"/>
      <c r="HS45" s="86"/>
      <c r="HT45" s="86"/>
      <c r="HU45" s="86"/>
      <c r="HV45" s="86"/>
      <c r="HW45" s="86"/>
      <c r="HX45" s="86"/>
      <c r="HY45" s="86"/>
      <c r="HZ45" s="86"/>
      <c r="IA45" s="86"/>
      <c r="IB45" s="86"/>
      <c r="IC45" s="86"/>
      <c r="ID45" s="86"/>
      <c r="IE45" s="86"/>
      <c r="IF45" s="86"/>
      <c r="IG45" s="86"/>
      <c r="IH45" s="86"/>
      <c r="II45" s="86"/>
      <c r="IJ45" s="86"/>
      <c r="IK45" s="86"/>
      <c r="IL45" s="86"/>
      <c r="IM45" s="86"/>
      <c r="IN45" s="86"/>
      <c r="IO45" s="86"/>
      <c r="IP45" s="86"/>
      <c r="IQ45" s="86"/>
      <c r="IR45" s="86"/>
      <c r="IS45" s="86"/>
      <c r="IT45" s="86"/>
      <c r="IU45" s="86"/>
      <c r="IV45" s="86"/>
    </row>
    <row r="46" spans="1:256" s="2" customFormat="1" ht="18" customHeight="1">
      <c r="A46" s="86"/>
      <c r="B46" s="102" t="s">
        <v>66</v>
      </c>
      <c r="C46" s="61" t="s">
        <v>15</v>
      </c>
      <c r="D46" s="101"/>
      <c r="E46" s="101"/>
      <c r="F46" s="95">
        <v>0</v>
      </c>
      <c r="G46" s="95">
        <v>0</v>
      </c>
      <c r="H46" s="95">
        <v>0</v>
      </c>
      <c r="I46" s="95">
        <v>0</v>
      </c>
      <c r="J46" s="103" t="s">
        <v>67</v>
      </c>
      <c r="K46" s="86"/>
      <c r="L46" s="86"/>
      <c r="M46" s="147">
        <f>F46-Detail!G22</f>
        <v>0</v>
      </c>
      <c r="N46" s="147">
        <f>G46-Detail!H22</f>
        <v>0</v>
      </c>
      <c r="O46" s="147">
        <f>H46-Detail!I22</f>
        <v>0</v>
      </c>
      <c r="P46" s="147" t="e">
        <f>I46-Detail!J22</f>
        <v>#VALUE!</v>
      </c>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c r="BW46" s="86"/>
      <c r="BX46" s="86"/>
      <c r="BY46" s="86"/>
      <c r="BZ46" s="86"/>
      <c r="CA46" s="86"/>
      <c r="CB46" s="86"/>
      <c r="CC46" s="86"/>
      <c r="CD46" s="86"/>
      <c r="CE46" s="86"/>
      <c r="CF46" s="86"/>
      <c r="CG46" s="86"/>
      <c r="CH46" s="86"/>
      <c r="CI46" s="86"/>
      <c r="CJ46" s="86"/>
      <c r="CK46" s="86"/>
      <c r="CL46" s="86"/>
      <c r="CM46" s="86"/>
      <c r="CN46" s="86"/>
      <c r="CO46" s="86"/>
      <c r="CP46" s="86"/>
      <c r="CQ46" s="86"/>
      <c r="CR46" s="86"/>
      <c r="CS46" s="86"/>
      <c r="CT46" s="86"/>
      <c r="CU46" s="86"/>
      <c r="CV46" s="86"/>
      <c r="CW46" s="86"/>
      <c r="CX46" s="86"/>
      <c r="CY46" s="86"/>
      <c r="CZ46" s="86"/>
      <c r="DA46" s="86"/>
      <c r="DB46" s="86"/>
      <c r="DC46" s="86"/>
      <c r="DD46" s="86"/>
      <c r="DE46" s="86"/>
      <c r="DF46" s="86"/>
      <c r="DG46" s="86"/>
      <c r="DH46" s="86"/>
      <c r="DI46" s="86"/>
      <c r="DJ46" s="86"/>
      <c r="DK46" s="86"/>
      <c r="DL46" s="86"/>
      <c r="DM46" s="86"/>
      <c r="DN46" s="86"/>
      <c r="DO46" s="86"/>
      <c r="DP46" s="86"/>
      <c r="DQ46" s="86"/>
      <c r="DR46" s="86"/>
      <c r="DS46" s="86"/>
      <c r="DT46" s="86"/>
      <c r="DU46" s="86"/>
      <c r="DV46" s="86"/>
      <c r="DW46" s="86"/>
      <c r="DX46" s="86"/>
      <c r="DY46" s="86"/>
      <c r="DZ46" s="86"/>
      <c r="EA46" s="86"/>
      <c r="EB46" s="86"/>
      <c r="EC46" s="86"/>
      <c r="ED46" s="86"/>
      <c r="EE46" s="86"/>
      <c r="EF46" s="86"/>
      <c r="EG46" s="86"/>
      <c r="EH46" s="86"/>
      <c r="EI46" s="86"/>
      <c r="EJ46" s="86"/>
      <c r="EK46" s="86"/>
      <c r="EL46" s="86"/>
      <c r="EM46" s="86"/>
      <c r="EN46" s="86"/>
      <c r="EO46" s="86"/>
      <c r="EP46" s="86"/>
      <c r="EQ46" s="86"/>
      <c r="ER46" s="86"/>
      <c r="ES46" s="86"/>
      <c r="ET46" s="86"/>
      <c r="EU46" s="86"/>
      <c r="EV46" s="86"/>
      <c r="EW46" s="86"/>
      <c r="EX46" s="86"/>
      <c r="EY46" s="86"/>
      <c r="EZ46" s="86"/>
      <c r="FA46" s="86"/>
      <c r="FB46" s="86"/>
      <c r="FC46" s="86"/>
      <c r="FD46" s="86"/>
      <c r="FE46" s="86"/>
      <c r="FF46" s="86"/>
      <c r="FG46" s="86"/>
      <c r="FH46" s="86"/>
      <c r="FI46" s="86"/>
      <c r="FJ46" s="86"/>
      <c r="FK46" s="86"/>
      <c r="FL46" s="86"/>
      <c r="FM46" s="86"/>
      <c r="FN46" s="86"/>
      <c r="FO46" s="86"/>
      <c r="FP46" s="86"/>
      <c r="FQ46" s="86"/>
      <c r="FR46" s="86"/>
      <c r="FS46" s="86"/>
      <c r="FT46" s="86"/>
      <c r="FU46" s="86"/>
      <c r="FV46" s="86"/>
      <c r="FW46" s="86"/>
      <c r="FX46" s="86"/>
      <c r="FY46" s="86"/>
      <c r="FZ46" s="86"/>
      <c r="GA46" s="86"/>
      <c r="GB46" s="86"/>
      <c r="GC46" s="86"/>
      <c r="GD46" s="86"/>
      <c r="GE46" s="86"/>
      <c r="GF46" s="86"/>
      <c r="GG46" s="86"/>
      <c r="GH46" s="86"/>
      <c r="GI46" s="86"/>
      <c r="GJ46" s="86"/>
      <c r="GK46" s="86"/>
      <c r="GL46" s="86"/>
      <c r="GM46" s="86"/>
      <c r="GN46" s="86"/>
      <c r="GO46" s="86"/>
      <c r="GP46" s="86"/>
      <c r="GQ46" s="86"/>
      <c r="GR46" s="86"/>
      <c r="GS46" s="86"/>
      <c r="GT46" s="86"/>
      <c r="GU46" s="86"/>
      <c r="GV46" s="86"/>
      <c r="GW46" s="86"/>
      <c r="GX46" s="86"/>
      <c r="GY46" s="86"/>
      <c r="GZ46" s="86"/>
      <c r="HA46" s="86"/>
      <c r="HB46" s="86"/>
      <c r="HC46" s="86"/>
      <c r="HD46" s="86"/>
      <c r="HE46" s="86"/>
      <c r="HF46" s="86"/>
      <c r="HG46" s="86"/>
      <c r="HH46" s="86"/>
      <c r="HI46" s="86"/>
      <c r="HJ46" s="86"/>
      <c r="HK46" s="86"/>
      <c r="HL46" s="86"/>
      <c r="HM46" s="86"/>
      <c r="HN46" s="86"/>
      <c r="HO46" s="86"/>
      <c r="HP46" s="86"/>
      <c r="HQ46" s="86"/>
      <c r="HR46" s="86"/>
      <c r="HS46" s="86"/>
      <c r="HT46" s="86"/>
      <c r="HU46" s="86"/>
      <c r="HV46" s="86"/>
      <c r="HW46" s="86"/>
      <c r="HX46" s="86"/>
      <c r="HY46" s="86"/>
      <c r="HZ46" s="86"/>
      <c r="IA46" s="86"/>
      <c r="IB46" s="86"/>
      <c r="IC46" s="86"/>
      <c r="ID46" s="86"/>
      <c r="IE46" s="86"/>
      <c r="IF46" s="86"/>
      <c r="IG46" s="86"/>
      <c r="IH46" s="86"/>
      <c r="II46" s="86"/>
      <c r="IJ46" s="86"/>
      <c r="IK46" s="86"/>
      <c r="IL46" s="86"/>
      <c r="IM46" s="86"/>
      <c r="IN46" s="86"/>
      <c r="IO46" s="86"/>
      <c r="IP46" s="86"/>
      <c r="IQ46" s="86"/>
      <c r="IR46" s="86"/>
      <c r="IS46" s="86"/>
      <c r="IT46" s="86"/>
      <c r="IU46" s="86"/>
      <c r="IV46" s="86"/>
    </row>
    <row r="47" spans="1:256" ht="256.5">
      <c r="A47" s="6"/>
      <c r="B47" s="55" t="s">
        <v>68</v>
      </c>
      <c r="C47" s="61" t="s">
        <v>15</v>
      </c>
      <c r="D47" s="47" t="s">
        <v>24</v>
      </c>
      <c r="E47" s="47" t="s">
        <v>16</v>
      </c>
      <c r="F47" s="48">
        <v>0</v>
      </c>
      <c r="G47" s="48">
        <v>0</v>
      </c>
      <c r="H47" s="48">
        <v>0</v>
      </c>
      <c r="I47" s="48">
        <v>0</v>
      </c>
      <c r="J47" s="54" t="s">
        <v>69</v>
      </c>
      <c r="K47" s="50"/>
      <c r="L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c r="DE47" s="50"/>
      <c r="DF47" s="50"/>
      <c r="DG47" s="50"/>
      <c r="DH47" s="50"/>
      <c r="DI47" s="50"/>
      <c r="DJ47" s="50"/>
      <c r="DK47" s="50"/>
      <c r="DL47" s="50"/>
      <c r="DM47" s="50"/>
      <c r="DN47" s="50"/>
      <c r="DO47" s="50"/>
      <c r="DP47" s="50"/>
      <c r="DQ47" s="50"/>
      <c r="DR47" s="50"/>
      <c r="DS47" s="50"/>
      <c r="DT47" s="50"/>
      <c r="DU47" s="50"/>
      <c r="DV47" s="50"/>
      <c r="DW47" s="50"/>
      <c r="DX47" s="50"/>
      <c r="DY47" s="50"/>
      <c r="DZ47" s="50"/>
      <c r="EA47" s="50"/>
      <c r="EB47" s="50"/>
      <c r="EC47" s="50"/>
      <c r="ED47" s="50"/>
      <c r="EE47" s="50"/>
      <c r="EF47" s="50"/>
      <c r="EG47" s="50"/>
      <c r="EH47" s="50"/>
      <c r="EI47" s="50"/>
      <c r="EJ47" s="50"/>
      <c r="EK47" s="50"/>
      <c r="EL47" s="50"/>
      <c r="EM47" s="50"/>
      <c r="EN47" s="50"/>
      <c r="EO47" s="50"/>
      <c r="EP47" s="50"/>
      <c r="EQ47" s="50"/>
      <c r="ER47" s="50"/>
      <c r="ES47" s="50"/>
      <c r="ET47" s="50"/>
      <c r="EU47" s="50"/>
      <c r="EV47" s="50"/>
      <c r="EW47" s="50"/>
      <c r="EX47" s="50"/>
      <c r="EY47" s="50"/>
      <c r="EZ47" s="50"/>
      <c r="FA47" s="50"/>
      <c r="FB47" s="50"/>
      <c r="FC47" s="50"/>
      <c r="FD47" s="50"/>
      <c r="FE47" s="50"/>
      <c r="FF47" s="50"/>
      <c r="FG47" s="50"/>
      <c r="FH47" s="50"/>
      <c r="FI47" s="50"/>
      <c r="FJ47" s="50"/>
      <c r="FK47" s="50"/>
      <c r="FL47" s="50"/>
      <c r="FM47" s="50"/>
      <c r="FN47" s="50"/>
      <c r="FO47" s="50"/>
      <c r="FP47" s="50"/>
      <c r="FQ47" s="50"/>
      <c r="FR47" s="50"/>
      <c r="FS47" s="50"/>
      <c r="FT47" s="50"/>
      <c r="FU47" s="50"/>
      <c r="FV47" s="50"/>
      <c r="FW47" s="50"/>
      <c r="FX47" s="50"/>
      <c r="FY47" s="50"/>
      <c r="FZ47" s="50"/>
      <c r="GA47" s="50"/>
      <c r="GB47" s="50"/>
      <c r="GC47" s="50"/>
      <c r="GD47" s="50"/>
      <c r="GE47" s="50"/>
      <c r="GF47" s="50"/>
      <c r="GG47" s="50"/>
      <c r="GH47" s="50"/>
      <c r="GI47" s="50"/>
      <c r="GJ47" s="50"/>
      <c r="GK47" s="50"/>
      <c r="GL47" s="50"/>
      <c r="GM47" s="50"/>
      <c r="GN47" s="50"/>
      <c r="GO47" s="50"/>
      <c r="GP47" s="50"/>
      <c r="GQ47" s="50"/>
      <c r="GR47" s="50"/>
      <c r="GS47" s="50"/>
      <c r="GT47" s="50"/>
      <c r="GU47" s="50"/>
      <c r="GV47" s="50"/>
      <c r="GW47" s="50"/>
      <c r="GX47" s="50"/>
      <c r="GY47" s="50"/>
      <c r="GZ47" s="50"/>
      <c r="HA47" s="50"/>
      <c r="HB47" s="50"/>
      <c r="HC47" s="50"/>
      <c r="HD47" s="50"/>
      <c r="HE47" s="50"/>
      <c r="HF47" s="50"/>
      <c r="HG47" s="50"/>
      <c r="HH47" s="50"/>
      <c r="HI47" s="50"/>
      <c r="HJ47" s="50"/>
      <c r="HK47" s="50"/>
      <c r="HL47" s="50"/>
      <c r="HM47" s="50"/>
      <c r="HN47" s="50"/>
      <c r="HO47" s="50"/>
      <c r="HP47" s="50"/>
      <c r="HQ47" s="50"/>
      <c r="HR47" s="50"/>
      <c r="HS47" s="50"/>
      <c r="HT47" s="50"/>
      <c r="HU47" s="50"/>
      <c r="HV47" s="50"/>
      <c r="HW47" s="50"/>
      <c r="HX47" s="50"/>
      <c r="HY47" s="50"/>
      <c r="HZ47" s="50"/>
      <c r="IA47" s="50"/>
      <c r="IB47" s="50"/>
      <c r="IC47" s="50"/>
      <c r="ID47" s="50"/>
      <c r="IE47" s="50"/>
      <c r="IF47" s="50"/>
      <c r="IG47" s="50"/>
      <c r="IH47" s="50"/>
      <c r="II47" s="50"/>
      <c r="IJ47" s="50"/>
      <c r="IK47" s="50"/>
      <c r="IL47" s="50"/>
      <c r="IM47" s="50"/>
      <c r="IN47" s="50"/>
      <c r="IO47" s="50"/>
      <c r="IP47" s="50"/>
      <c r="IQ47" s="50"/>
      <c r="IR47" s="50"/>
      <c r="IS47" s="50"/>
      <c r="IT47" s="50"/>
      <c r="IU47" s="50"/>
      <c r="IV47" s="50"/>
    </row>
    <row r="48" spans="1:16" s="50" customFormat="1" ht="86.25" customHeight="1">
      <c r="A48" s="6"/>
      <c r="B48" s="55" t="s">
        <v>99</v>
      </c>
      <c r="C48" s="61"/>
      <c r="D48" s="47"/>
      <c r="E48" s="47"/>
      <c r="F48" s="48">
        <v>2.5</v>
      </c>
      <c r="G48" s="48">
        <v>1.25</v>
      </c>
      <c r="H48" s="48">
        <v>2.5</v>
      </c>
      <c r="I48" s="48">
        <v>1.25</v>
      </c>
      <c r="J48" s="54" t="s">
        <v>104</v>
      </c>
      <c r="M48" s="147" t="e">
        <f>F48-Detail!#REF!</f>
        <v>#REF!</v>
      </c>
      <c r="N48" s="147" t="e">
        <f>G48-Detail!#REF!</f>
        <v>#REF!</v>
      </c>
      <c r="O48" s="147" t="e">
        <f>H48-Detail!#REF!</f>
        <v>#REF!</v>
      </c>
      <c r="P48" s="147" t="e">
        <f>I48-Detail!#REF!</f>
        <v>#REF!</v>
      </c>
    </row>
    <row r="49" spans="1:16" s="50" customFormat="1" ht="179.25" customHeight="1">
      <c r="A49" s="6"/>
      <c r="B49" s="55" t="s">
        <v>108</v>
      </c>
      <c r="C49" s="61" t="s">
        <v>15</v>
      </c>
      <c r="D49" s="47" t="s">
        <v>24</v>
      </c>
      <c r="E49" s="47"/>
      <c r="F49" s="48">
        <v>-1.425</v>
      </c>
      <c r="G49" s="48">
        <v>-0.475</v>
      </c>
      <c r="H49" s="48">
        <v>-5.7</v>
      </c>
      <c r="I49" s="48">
        <v>-1.9</v>
      </c>
      <c r="J49" s="54" t="s">
        <v>109</v>
      </c>
      <c r="M49" s="147">
        <f>F49-Detail!G32</f>
        <v>-0.9500000000000001</v>
      </c>
      <c r="N49" s="147">
        <f>G49-Detail!H32</f>
        <v>5.2250000000000005</v>
      </c>
      <c r="O49" s="147">
        <f>H49-Detail!I32</f>
        <v>-3.8000000000000003</v>
      </c>
      <c r="P49" s="147" t="e">
        <f>I49-Detail!J32</f>
        <v>#VALUE!</v>
      </c>
    </row>
    <row r="50" spans="1:16" s="50" customFormat="1" ht="179.25" customHeight="1">
      <c r="A50" s="6"/>
      <c r="B50" s="55" t="s">
        <v>112</v>
      </c>
      <c r="C50" s="61"/>
      <c r="D50" s="47"/>
      <c r="E50" s="47"/>
      <c r="F50" s="48"/>
      <c r="G50" s="48"/>
      <c r="H50" s="48"/>
      <c r="I50" s="48"/>
      <c r="J50" s="54"/>
      <c r="M50" s="153">
        <f>0-Detail!G35</f>
        <v>-10</v>
      </c>
      <c r="N50" s="153">
        <f>0-Detail!H35</f>
        <v>0</v>
      </c>
      <c r="O50" s="153">
        <f>0-Detail!I35</f>
        <v>0</v>
      </c>
      <c r="P50" s="153" t="e">
        <f>0-Detail!J35</f>
        <v>#VALUE!</v>
      </c>
    </row>
    <row r="51" spans="1:16" s="50" customFormat="1" ht="18" customHeight="1">
      <c r="A51" s="6"/>
      <c r="B51" s="55" t="s">
        <v>100</v>
      </c>
      <c r="C51" s="61"/>
      <c r="D51" s="47" t="s">
        <v>24</v>
      </c>
      <c r="E51" s="47"/>
      <c r="F51" s="48">
        <v>25</v>
      </c>
      <c r="G51" s="48">
        <v>12.5</v>
      </c>
      <c r="H51" s="48">
        <v>25</v>
      </c>
      <c r="I51" s="48">
        <v>12.5</v>
      </c>
      <c r="J51" s="54"/>
      <c r="M51" s="147">
        <f>F51-Detail!G20</f>
        <v>12.5</v>
      </c>
      <c r="N51" s="147">
        <f>G51-Detail!H20</f>
        <v>-12.5</v>
      </c>
      <c r="O51" s="147">
        <f>H51-Detail!I20</f>
        <v>12.5</v>
      </c>
      <c r="P51" s="147" t="e">
        <f>I51-Detail!J20</f>
        <v>#VALUE!</v>
      </c>
    </row>
    <row r="52" spans="1:16" s="69" customFormat="1" ht="18" customHeight="1">
      <c r="A52" s="6"/>
      <c r="B52" s="55" t="s">
        <v>101</v>
      </c>
      <c r="C52" s="61"/>
      <c r="D52" s="47" t="s">
        <v>24</v>
      </c>
      <c r="E52" s="47"/>
      <c r="F52" s="48">
        <v>-25</v>
      </c>
      <c r="G52" s="48">
        <v>-12.5</v>
      </c>
      <c r="H52" s="48">
        <v>-25</v>
      </c>
      <c r="I52" s="48">
        <v>-12.5</v>
      </c>
      <c r="J52" s="54"/>
      <c r="M52" s="147">
        <f>F52-Detail!G21</f>
        <v>-12.5</v>
      </c>
      <c r="N52" s="147">
        <f>G52-Detail!H21</f>
        <v>12.5</v>
      </c>
      <c r="O52" s="147">
        <f>H52-Detail!I21</f>
        <v>-12.5</v>
      </c>
      <c r="P52" s="147" t="e">
        <f>I52-Detail!J21</f>
        <v>#VALUE!</v>
      </c>
    </row>
    <row r="53" spans="1:16" ht="85.5">
      <c r="A53" s="86"/>
      <c r="B53" s="117" t="s">
        <v>102</v>
      </c>
      <c r="C53" s="96" t="s">
        <v>15</v>
      </c>
      <c r="D53" s="97" t="s">
        <v>24</v>
      </c>
      <c r="E53" s="97"/>
      <c r="F53" s="119">
        <v>-68.6</v>
      </c>
      <c r="G53" s="119">
        <v>-34.3</v>
      </c>
      <c r="H53" s="119">
        <v>-137</v>
      </c>
      <c r="I53" s="119">
        <v>-68.5</v>
      </c>
      <c r="J53" s="99" t="s">
        <v>70</v>
      </c>
      <c r="M53" s="147">
        <f>F53-Detail!G36</f>
        <v>-34.3</v>
      </c>
      <c r="N53" s="147">
        <f>G53-Detail!H36</f>
        <v>102.7</v>
      </c>
      <c r="O53" s="147">
        <f>H53-Detail!I36</f>
        <v>-68.5</v>
      </c>
      <c r="P53" s="147" t="e">
        <f>I53-Detail!J36</f>
        <v>#VALUE!</v>
      </c>
    </row>
    <row r="54" spans="1:16" s="2" customFormat="1" ht="18" customHeight="1">
      <c r="A54" s="86"/>
      <c r="B54" s="93" t="s">
        <v>71</v>
      </c>
      <c r="C54" s="96" t="s">
        <v>15</v>
      </c>
      <c r="D54" s="101" t="s">
        <v>24</v>
      </c>
      <c r="E54" s="101"/>
      <c r="F54" s="48">
        <v>0</v>
      </c>
      <c r="G54" s="48">
        <v>0</v>
      </c>
      <c r="H54" s="48">
        <v>0</v>
      </c>
      <c r="I54" s="48">
        <v>0</v>
      </c>
      <c r="J54" s="103" t="s">
        <v>103</v>
      </c>
      <c r="M54" s="147" t="e">
        <f>F54-Detail!#REF!</f>
        <v>#REF!</v>
      </c>
      <c r="N54" s="147" t="e">
        <f>G54-Detail!#REF!</f>
        <v>#REF!</v>
      </c>
      <c r="O54" s="147" t="e">
        <f>H54-Detail!#REF!</f>
        <v>#REF!</v>
      </c>
      <c r="P54" s="147" t="e">
        <f>I54-Detail!#REF!</f>
        <v>#REF!</v>
      </c>
    </row>
    <row r="55" spans="1:16" ht="14.25">
      <c r="A55" s="86"/>
      <c r="B55" s="102"/>
      <c r="C55" s="101"/>
      <c r="D55" s="101"/>
      <c r="E55" s="101"/>
      <c r="F55" s="95"/>
      <c r="G55" s="95"/>
      <c r="H55" s="95"/>
      <c r="I55" s="95"/>
      <c r="J55" s="100"/>
      <c r="M55" s="149"/>
      <c r="N55" s="149"/>
      <c r="O55" s="149"/>
      <c r="P55" s="149"/>
    </row>
    <row r="56" spans="1:21" ht="30">
      <c r="A56" s="111" t="s">
        <v>20</v>
      </c>
      <c r="B56" s="112"/>
      <c r="C56" s="113"/>
      <c r="D56" s="113"/>
      <c r="E56" s="113"/>
      <c r="F56" s="114">
        <f>SUM(F31:F54)</f>
        <v>-34.34499999999999</v>
      </c>
      <c r="G56" s="133">
        <f>SUM(G31:G54)</f>
        <v>-12.216000000000001</v>
      </c>
      <c r="H56" s="114">
        <f>SUM(H31:H54)</f>
        <v>-133.928</v>
      </c>
      <c r="I56" s="114">
        <f>SUM(I31:I54)</f>
        <v>-66.019</v>
      </c>
      <c r="J56" s="89"/>
      <c r="R56" s="81">
        <f>F56-Detail!G39</f>
        <v>184.571</v>
      </c>
      <c r="S56" s="81">
        <f>G56-Detail!H39</f>
        <v>-542.3580000000001</v>
      </c>
      <c r="T56" s="81">
        <f>H56-Detail!I39</f>
        <v>-399.949</v>
      </c>
      <c r="U56" s="81">
        <f>I56-Detail!J39</f>
        <v>-66.019</v>
      </c>
    </row>
    <row r="58" spans="1:10" ht="15">
      <c r="A58" s="212" t="s">
        <v>81</v>
      </c>
      <c r="B58" s="213"/>
      <c r="C58" s="213"/>
      <c r="D58" s="213"/>
      <c r="E58" s="213"/>
      <c r="F58" s="213"/>
      <c r="G58" s="213"/>
      <c r="H58" s="213"/>
      <c r="I58" s="213"/>
      <c r="J58" s="214"/>
    </row>
    <row r="59" spans="1:16" ht="14.25">
      <c r="A59" s="86"/>
      <c r="B59" s="137" t="s">
        <v>74</v>
      </c>
      <c r="C59" s="138"/>
      <c r="D59" s="138"/>
      <c r="E59" s="138"/>
      <c r="F59" s="139">
        <v>-43</v>
      </c>
      <c r="G59" s="139">
        <v>-43</v>
      </c>
      <c r="H59" s="139">
        <v>-43</v>
      </c>
      <c r="I59" s="139">
        <v>-43</v>
      </c>
      <c r="J59" s="84"/>
      <c r="M59" s="147">
        <f>F59-Detail!G65</f>
        <v>120</v>
      </c>
      <c r="N59" s="147">
        <f>G59-Detail!H65</f>
        <v>-43</v>
      </c>
      <c r="O59" s="147">
        <f>H59-Detail!I65</f>
        <v>477</v>
      </c>
      <c r="P59" s="147" t="e">
        <f>I59-Detail!J65</f>
        <v>#VALUE!</v>
      </c>
    </row>
    <row r="60" spans="1:16" ht="85.5">
      <c r="A60" s="6"/>
      <c r="B60" s="55" t="s">
        <v>75</v>
      </c>
      <c r="C60" s="61" t="s">
        <v>105</v>
      </c>
      <c r="D60" s="47" t="s">
        <v>24</v>
      </c>
      <c r="E60" s="47" t="s">
        <v>16</v>
      </c>
      <c r="F60" s="48">
        <v>0</v>
      </c>
      <c r="G60" s="48">
        <v>0</v>
      </c>
      <c r="H60" s="48">
        <v>-106</v>
      </c>
      <c r="I60" s="48">
        <v>-38.5</v>
      </c>
      <c r="J60" s="49" t="s">
        <v>77</v>
      </c>
      <c r="M60" s="147">
        <f>F60-Detail!G66</f>
        <v>0</v>
      </c>
      <c r="N60" s="147">
        <f>G60-Detail!H66</f>
        <v>106</v>
      </c>
      <c r="O60" s="147">
        <f>H60-Detail!I66</f>
        <v>-67.5</v>
      </c>
      <c r="P60" s="147" t="e">
        <f>I60-Detail!J66</f>
        <v>#VALUE!</v>
      </c>
    </row>
    <row r="61" spans="1:16" ht="171">
      <c r="A61" s="6"/>
      <c r="B61" s="55" t="s">
        <v>84</v>
      </c>
      <c r="C61" s="140" t="s">
        <v>76</v>
      </c>
      <c r="D61" s="52" t="s">
        <v>16</v>
      </c>
      <c r="E61" s="52" t="s">
        <v>16</v>
      </c>
      <c r="F61" s="53">
        <v>0</v>
      </c>
      <c r="G61" s="53">
        <v>0</v>
      </c>
      <c r="H61" s="53">
        <v>307</v>
      </c>
      <c r="I61" s="53">
        <v>115.13</v>
      </c>
      <c r="J61" s="83" t="s">
        <v>85</v>
      </c>
      <c r="M61" s="147">
        <f>F61-Detail!G67</f>
        <v>0</v>
      </c>
      <c r="N61" s="147">
        <f>G61-Detail!H67</f>
        <v>-307</v>
      </c>
      <c r="O61" s="147">
        <f>H61-Detail!I67</f>
        <v>191.875</v>
      </c>
      <c r="P61" s="147" t="e">
        <f>I61-Detail!J67</f>
        <v>#VALUE!</v>
      </c>
    </row>
    <row r="62" spans="1:10" ht="14.25">
      <c r="A62" s="6"/>
      <c r="B62" s="55"/>
      <c r="C62" s="61"/>
      <c r="D62" s="47"/>
      <c r="E62" s="47"/>
      <c r="F62" s="48"/>
      <c r="G62" s="48"/>
      <c r="H62" s="48"/>
      <c r="I62" s="48"/>
      <c r="J62" s="49"/>
    </row>
    <row r="63" spans="1:10" ht="30">
      <c r="A63" s="111" t="s">
        <v>20</v>
      </c>
      <c r="B63" s="112"/>
      <c r="C63" s="113"/>
      <c r="D63" s="113"/>
      <c r="E63" s="113"/>
      <c r="F63" s="114">
        <f>SUM(F59:F62)</f>
        <v>-43</v>
      </c>
      <c r="G63" s="114">
        <f>SUM(G59:G62)</f>
        <v>-43</v>
      </c>
      <c r="H63" s="114">
        <f>SUM(H59:H62)</f>
        <v>158</v>
      </c>
      <c r="I63" s="114">
        <f>SUM(I59:I62)</f>
        <v>33.629999999999995</v>
      </c>
      <c r="J63" s="89"/>
    </row>
    <row r="64" spans="1:10" ht="14.25">
      <c r="A64" s="86"/>
      <c r="B64" s="117"/>
      <c r="C64" s="96"/>
      <c r="D64" s="97"/>
      <c r="E64" s="97"/>
      <c r="F64" s="118"/>
      <c r="G64" s="118"/>
      <c r="H64" s="118"/>
      <c r="I64" s="118"/>
      <c r="J64" s="99"/>
    </row>
    <row r="65" spans="1:16" ht="15">
      <c r="A65" s="212" t="s">
        <v>82</v>
      </c>
      <c r="B65" s="213"/>
      <c r="C65" s="213"/>
      <c r="D65" s="214"/>
      <c r="E65" s="109"/>
      <c r="F65" s="110">
        <f>F63+F56+F28+F21+F7+F16</f>
        <v>21.205000000000002</v>
      </c>
      <c r="G65" s="110">
        <f>G63+G56+G28+G21+G7+G16</f>
        <v>-0.4460000000000013</v>
      </c>
      <c r="H65" s="110">
        <f>H63+H56+H28+H21+H7+H16</f>
        <v>77.172</v>
      </c>
      <c r="I65" s="110">
        <f>I63+I56+I28+I21+I7+I16</f>
        <v>-0.3490000000000101</v>
      </c>
      <c r="J65" s="129"/>
      <c r="M65" s="147" t="e">
        <f>SUM(M4:M61)</f>
        <v>#REF!</v>
      </c>
      <c r="N65" s="147" t="e">
        <f>SUM(N4:N61)</f>
        <v>#REF!</v>
      </c>
      <c r="O65" s="147" t="e">
        <f>SUM(O4:O61)</f>
        <v>#REF!</v>
      </c>
      <c r="P65" s="147" t="e">
        <f>SUM(P4:P61)</f>
        <v>#REF!</v>
      </c>
    </row>
    <row r="67" spans="13:16" ht="14.25">
      <c r="M67" s="147" t="e">
        <f>M65-F70</f>
        <v>#REF!</v>
      </c>
      <c r="N67" s="147" t="e">
        <f>N65-G70</f>
        <v>#REF!</v>
      </c>
      <c r="O67" s="147" t="e">
        <f>O65-H70</f>
        <v>#REF!</v>
      </c>
      <c r="P67" s="147" t="e">
        <f>P65-I70</f>
        <v>#REF!</v>
      </c>
    </row>
    <row r="70" spans="6:9" ht="14.25">
      <c r="F70" s="45">
        <f>F65-Detail!G70</f>
        <v>751.841</v>
      </c>
      <c r="G70" s="104">
        <f>G65-Detail!H70</f>
        <v>-465.5180000000001</v>
      </c>
      <c r="H70" s="104">
        <f>H65-Detail!I70</f>
        <v>522.051</v>
      </c>
      <c r="I70" s="104">
        <f>I65-Detail!J70</f>
        <v>-0.3490000000000101</v>
      </c>
    </row>
  </sheetData>
  <sheetProtection/>
  <mergeCells count="16">
    <mergeCell ref="C1:C2"/>
    <mergeCell ref="F1:G1"/>
    <mergeCell ref="H1:I1"/>
    <mergeCell ref="A9:J9"/>
    <mergeCell ref="J1:J2"/>
    <mergeCell ref="A3:J3"/>
    <mergeCell ref="M1:P1"/>
    <mergeCell ref="A65:D65"/>
    <mergeCell ref="A58:J58"/>
    <mergeCell ref="A23:J23"/>
    <mergeCell ref="A30:J30"/>
    <mergeCell ref="M2:N2"/>
    <mergeCell ref="O2:P2"/>
    <mergeCell ref="A1:A2"/>
    <mergeCell ref="A18:J18"/>
    <mergeCell ref="B1:B2"/>
  </mergeCells>
  <printOptions gridLines="1"/>
  <pageMargins left="0.45" right="0.45" top="1" bottom="0.75" header="0.3" footer="0.3"/>
  <pageSetup fitToHeight="0" fitToWidth="1" horizontalDpi="600" verticalDpi="600" orientation="landscape" scale="63" r:id="rId1"/>
  <headerFooter>
    <oddHeader>&amp;C&amp;"Arial,Bold"&amp;16Preliminary 2013-2014 Executive Budget -- MEDICAID Proposals
Investments / (Savings)
&amp;11($ in Millions)</oddHeader>
    <oddFooter>&amp;L&amp;D&amp;R&amp;P</oddFooter>
  </headerFooter>
  <rowBreaks count="1" manualBreakCount="1">
    <brk id="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 Dept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Caitlin Conner</dc:creator>
  <cp:keywords/>
  <dc:description/>
  <cp:lastModifiedBy>Boris Kirshteyn</cp:lastModifiedBy>
  <cp:lastPrinted>2013-03-06T16:08:03Z</cp:lastPrinted>
  <dcterms:created xsi:type="dcterms:W3CDTF">2011-11-03T12:45:59Z</dcterms:created>
  <dcterms:modified xsi:type="dcterms:W3CDTF">2013-03-08T15:33:43Z</dcterms:modified>
  <cp:category/>
  <cp:version/>
  <cp:contentType/>
  <cp:contentStatus/>
</cp:coreProperties>
</file>