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7935" activeTab="0"/>
  </bookViews>
  <sheets>
    <sheet name="kpe01pc(1)" sheetId="1" r:id="rId1"/>
  </sheets>
  <definedNames>
    <definedName name="_xlnm.Print_Area" localSheetId="0">'kpe01pc(1)'!$A$1:$O$478</definedName>
  </definedNames>
  <calcPr fullCalcOnLoad="1"/>
</workbook>
</file>

<file path=xl/sharedStrings.xml><?xml version="1.0" encoding="utf-8"?>
<sst xmlns="http://schemas.openxmlformats.org/spreadsheetml/2006/main" count="438" uniqueCount="236">
  <si>
    <t>Name</t>
  </si>
  <si>
    <t>AIDES AT HOME</t>
  </si>
  <si>
    <t>ABLE HEALTH CARE SERVICE INC.</t>
  </si>
  <si>
    <t>FAMILY AIDES INC</t>
  </si>
  <si>
    <t>MASSAPEQUA TEMPORARIES INC</t>
  </si>
  <si>
    <t>RECCO HOME CARE</t>
  </si>
  <si>
    <t>UNLIMITED CARE</t>
  </si>
  <si>
    <t>VNS-ROCHESTER</t>
  </si>
  <si>
    <t>SCHUYLER COUNTY HOME HEALTH AGENCY</t>
  </si>
  <si>
    <t>YATES COUNTY PUBLIC HEALTH</t>
  </si>
  <si>
    <t>GREATER ADIRONDACK HOME AIDES</t>
  </si>
  <si>
    <t>PERSONAL TOUCH HOME CARE</t>
  </si>
  <si>
    <t>A &amp; B HEALTH CARE SERVICES</t>
  </si>
  <si>
    <t>HCR</t>
  </si>
  <si>
    <t>FAMILY SERVICES OF WESTCHESTER</t>
  </si>
  <si>
    <t>FAMILY SERVICE SOCIETY OF YONKERS</t>
  </si>
  <si>
    <t>HOME HEALTH SVS. WEST. JEWISH</t>
  </si>
  <si>
    <t>A &amp; A STAFFING HEALTH CARE</t>
  </si>
  <si>
    <t>NURSING SERV CAPITAL REGION</t>
  </si>
  <si>
    <t>FAMILY AND CHILD SERVICE</t>
  </si>
  <si>
    <t>HOMEMAKERS OF CENTRAL NY, INC DBA CAREGIVERS</t>
  </si>
  <si>
    <t>INTERIM HEALTHCARE OF SYRACUSE,INC.</t>
  </si>
  <si>
    <t>HOME AIDES OF CENTRAL NEW YORK, INC.</t>
  </si>
  <si>
    <t>INTERIM HEALTHCARE OF BINGHAMTON, INC.</t>
  </si>
  <si>
    <t>STAFF BUILDERS</t>
  </si>
  <si>
    <t>VIP HEALTH CARE SERVICES</t>
  </si>
  <si>
    <t>SOUTHERN TIER HOME HEALTH</t>
  </si>
  <si>
    <t>BEST CARE</t>
  </si>
  <si>
    <t>ALLSTATE HOME CARE BUFFALO INC</t>
  </si>
  <si>
    <t>HOMEMAKERS OF WESTERN NY, INC DBA CAREGIVERS</t>
  </si>
  <si>
    <t>INTERIM HEALTHCARE OF BUFFALO, INC.</t>
  </si>
  <si>
    <t>ACCREDITED CARE INC.</t>
  </si>
  <si>
    <t>CHAUTAUQUA OPPORTUNITIES</t>
  </si>
  <si>
    <t>WILLCARE INC.</t>
  </si>
  <si>
    <t>HELPING HANDS HOMEMAKING SERV</t>
  </si>
  <si>
    <t>ALL METRO HEALTH CARE</t>
  </si>
  <si>
    <t>ATTENTIVE CARE</t>
  </si>
  <si>
    <t>MERCY HOMECARE</t>
  </si>
  <si>
    <t>HEALTH ASSOCIATION OF NIAGARA</t>
  </si>
  <si>
    <t>NORTH COUNTRY HOME SERVICES, INC.</t>
  </si>
  <si>
    <t>HOME HEALTH CARE OF HAMILTON COUNTY, INC.</t>
  </si>
  <si>
    <t>HOME CARE FOR CORTLAND COUNTY, INC</t>
  </si>
  <si>
    <t>CAYUGA HEALTH ASSOC.</t>
  </si>
  <si>
    <t>AURORA HOME CARE</t>
  </si>
  <si>
    <t>COMMUNITY CARE OF WNY</t>
  </si>
  <si>
    <t>FAMILY SERVICES OF CHEMUNG</t>
  </si>
  <si>
    <t>ACCREDITED AIDES PLUS</t>
  </si>
  <si>
    <t>HOME AIDES OF ROCKLAND, INC.</t>
  </si>
  <si>
    <t>BERMAC</t>
  </si>
  <si>
    <t>LITSON HOME CARE</t>
  </si>
  <si>
    <t>ULSTER CO. HOME HEALTH</t>
  </si>
  <si>
    <t>HOME SERVICE FOR OSWEGO CTY. / OSWEGO HOSPITAL</t>
  </si>
  <si>
    <t>EXTENDED CARE HEALTH SERVICE</t>
  </si>
  <si>
    <t>HOME &amp; HEALTH CARE SERVICES</t>
  </si>
  <si>
    <t>HOMEMAKERS OF MOHAWK VALLEY, INC DBA CAREGIVERS</t>
  </si>
  <si>
    <t>WELLNESS HOME CARE</t>
  </si>
  <si>
    <t>HUDSON VALLEY HOME CARE</t>
  </si>
  <si>
    <t>HEALTH SERVICES OF NORTHERN NY</t>
  </si>
  <si>
    <t>ST. LAWRENCE COMMUNITY DEV. PR</t>
  </si>
  <si>
    <t>ALLCARE FAMILY SVCS</t>
  </si>
  <si>
    <t>RESOURCE CENTER FOR INDEPENDENT LIVING, INC.</t>
  </si>
  <si>
    <t>SELFHELP</t>
  </si>
  <si>
    <t>ANY-TIME HOME CARE</t>
  </si>
  <si>
    <t>HOMEMAKERS OF BROOME, INC DBA CAREGIVERS</t>
  </si>
  <si>
    <t>ACCENTCARE OF NY</t>
  </si>
  <si>
    <t>INDEPENDENT HEALTH CARE SERVIC</t>
  </si>
  <si>
    <t>AMAK HEALTHCARE</t>
  </si>
  <si>
    <t>PEOPLE INC.</t>
  </si>
  <si>
    <t>STAFKINGS HEALTHCARE SYSTEMS</t>
  </si>
  <si>
    <t>HEART TO HOME</t>
  </si>
  <si>
    <t>COMMUNITY HEALTH AIDE SERVICES</t>
  </si>
  <si>
    <t>U.S. CARE SYSTEMS</t>
  </si>
  <si>
    <t>ADEPT HEALTH CARE SERVICE, INC.</t>
  </si>
  <si>
    <t>NEW YORK HEALTH CARE INC</t>
  </si>
  <si>
    <t>NEW YORK HEALTH CARE INC.</t>
  </si>
  <si>
    <t>SOUTH SHORE HOME HEALTH SERVICE</t>
  </si>
  <si>
    <t>PEOPLE CARE INC</t>
  </si>
  <si>
    <t>ACCU CARE HEALTH SERVICES</t>
  </si>
  <si>
    <t>UTOPIA HOME CARE</t>
  </si>
  <si>
    <t>JAN &amp; BEV'S HOME CARE INC</t>
  </si>
  <si>
    <t>HOME HEALTH CARE &amp; COMPANION AGENCY, INC.</t>
  </si>
  <si>
    <t>FAMILY HOME CARE, INC.</t>
  </si>
  <si>
    <t>AFTERCARE NURSING SERVICES, INC.</t>
  </si>
  <si>
    <t>NEW YORK NURSING CARE, INC</t>
  </si>
  <si>
    <t>SUPERIOR HOME HEALTH CARE</t>
  </si>
  <si>
    <t>TRI-COUNTY HOME NURSING SERVICE</t>
  </si>
  <si>
    <t>BETTER HOME HEALTH CARE</t>
  </si>
  <si>
    <t>ST. FRANCIS HOME CARE SERVICES</t>
  </si>
  <si>
    <t>ST. FRANCIS HOME CARE SERVICE INC</t>
  </si>
  <si>
    <t>A &amp; T HEALTHCARE</t>
  </si>
  <si>
    <t>ENABLE</t>
  </si>
  <si>
    <t>PREMIER HOME HEALTH SERVICES INC.</t>
  </si>
  <si>
    <t>ACCENT HEALTH CARE SERVICES INC</t>
  </si>
  <si>
    <t>ACCENT HEALTH CARE SERVICES, INC.</t>
  </si>
  <si>
    <t>PREFERRED HEALTHCARE SERVICES INC.</t>
  </si>
  <si>
    <t>MARIAN CARE INC.</t>
  </si>
  <si>
    <t>FIRST CHOICE HOME CARE</t>
  </si>
  <si>
    <t>LONG ISLAND CARE AT HOME</t>
  </si>
  <si>
    <t>WESTCHESTER CARE AT HOME</t>
  </si>
  <si>
    <t>VISITING NURSE ASSOCIATION HOME HEALTH SERVICES</t>
  </si>
  <si>
    <t>G.E.M HEALTH CARE AGENCY INC.</t>
  </si>
  <si>
    <t>NURSES ON HAND REGISTRY</t>
  </si>
  <si>
    <t>JZANUS HOME CARE INC.</t>
  </si>
  <si>
    <t>MADISON COUNTY HEALTH DEPARTMENT</t>
  </si>
  <si>
    <t>GENTLE HOME HEALTH CARE</t>
  </si>
  <si>
    <t>CENTER FOR THE DISABLED</t>
  </si>
  <si>
    <t>WARTBURG RESIDENTIAL COMMUNITY INC.</t>
  </si>
  <si>
    <t>PHC SERVICES LTD</t>
  </si>
  <si>
    <t>CONCEPT: CARE INC</t>
  </si>
  <si>
    <t>ROCKLAND INDEPENDENT LIVING CENTER, INC.</t>
  </si>
  <si>
    <t>LOWER WEST SIDE HOUSEHOLD SERVICES CORP</t>
  </si>
  <si>
    <t>J &amp; K HEALTHCARE SERVICES</t>
  </si>
  <si>
    <t>VISITING NURSES HOME CARE CORP</t>
  </si>
  <si>
    <t>COMPREHENSIVE TECHNOLOGY CTR</t>
  </si>
  <si>
    <t>PRESBYTERIAN RESIDENTIAL COMMUNITY, INC.</t>
  </si>
  <si>
    <t>PRIORITY HOME CARE, INC</t>
  </si>
  <si>
    <t>ARISE, INC.</t>
  </si>
  <si>
    <t>FAMILY EMPOWERMENT COUNCIL, INC.</t>
  </si>
  <si>
    <t>INDEPENDENT LIVING INC.</t>
  </si>
  <si>
    <t>ALLEGANY COUNTY ARC</t>
  </si>
  <si>
    <t>MID-HUDSON MANAGED HOME CARE, INC.</t>
  </si>
  <si>
    <t>SOUTHERN TIER INDEPENDENCE CENTER</t>
  </si>
  <si>
    <t>THE DALE ASSOCIATION</t>
  </si>
  <si>
    <t>JAWANIO, INC.</t>
  </si>
  <si>
    <t>FINGER LAKES INDEPENDENCE CENTER</t>
  </si>
  <si>
    <t>CORTLAND COMMUNITY ACTION PROGRAM</t>
  </si>
  <si>
    <t>NIAGARA HOME CARE</t>
  </si>
  <si>
    <t>COMMUNITY WORK AND INDEPENDENCE INC</t>
  </si>
  <si>
    <t>LONG ISLAND CENTER FOR INDEPENDENT LIVING</t>
  </si>
  <si>
    <t>ACCESS TO INDEPENDENCE AND MOBILITY</t>
  </si>
  <si>
    <t>HOLDEN HOME LICENSED HOME CARE AGENCY</t>
  </si>
  <si>
    <t>FINGER LAKES HOME CARE</t>
  </si>
  <si>
    <t>PEDIATRIC HOME NURSING SERVICES, INC.</t>
  </si>
  <si>
    <t>CONSUMER DIRECTED CHOICES</t>
  </si>
  <si>
    <t>CENTER FOR DISABILITY RIGHTS</t>
  </si>
  <si>
    <t>MENORAH LICENSED HOME CARE</t>
  </si>
  <si>
    <t>HERKIMER COUNTY PUBLIC HEALTH NURSING SERVICE</t>
  </si>
  <si>
    <t>HEALTH FORCE</t>
  </si>
  <si>
    <t>ST. PETER'S LICENSED HOME CARE</t>
  </si>
  <si>
    <t>FRIENDS HOME CARE</t>
  </si>
  <si>
    <t>HAND IN HAND CARE</t>
  </si>
  <si>
    <t>ABET UNIVERSAL SERVICES</t>
  </si>
  <si>
    <t>METRO INTERFAITH HOME CARE</t>
  </si>
  <si>
    <t>PATHWAYS TO INDEPENDENT LIVING</t>
  </si>
  <si>
    <t>ENS HLTH CARE MGMT (Interim Healthcare)</t>
  </si>
  <si>
    <t>LIVING RESOURCES HOME CARE AGENCY,INC</t>
  </si>
  <si>
    <t>J&amp;P WATSON DBA INTERIM HEALTHCARE</t>
  </si>
  <si>
    <t>ST. ELIZABETH'S HOME CARE AGENCY</t>
  </si>
  <si>
    <t>HAMASPIK OF ROCKLAND COUNTY, INC.</t>
  </si>
  <si>
    <t>MAXIM OF NY LLC</t>
  </si>
  <si>
    <t>WAYNE COUNTY PUBLIC HEALTH SERVICES</t>
  </si>
  <si>
    <t>SOPHIE'S HEALTH CARE SERVICES INC</t>
  </si>
  <si>
    <t>WNY INDEPENDENT LIVING PROJECT</t>
  </si>
  <si>
    <t>WESTERN NY INDEPENDENT LIVING PROJECT</t>
  </si>
  <si>
    <t>CONCEPTS OF INDEPENDENT CHOICES</t>
  </si>
  <si>
    <t>SHELTON SERVICES</t>
  </si>
  <si>
    <t>MOUNTAINVIEW HOME CARE AGENCY</t>
  </si>
  <si>
    <t>PRIORITY HOME CARE</t>
  </si>
  <si>
    <t>ANGEL HOME HEALTH CARE</t>
  </si>
  <si>
    <t>PLAN-IT STAFFING</t>
  </si>
  <si>
    <t>PLAN IT STAFFING</t>
  </si>
  <si>
    <t>OTSEGO COUNTY PUBLIC HEALTH</t>
  </si>
  <si>
    <t>SIBLEY NURSING PERSONNEL SERVICE</t>
  </si>
  <si>
    <t xml:space="preserve">County </t>
  </si>
  <si>
    <t xml:space="preserve">Level I </t>
  </si>
  <si>
    <t xml:space="preserve">Level II </t>
  </si>
  <si>
    <t xml:space="preserve">Level II Hard To Serve </t>
  </si>
  <si>
    <t xml:space="preserve">Live In </t>
  </si>
  <si>
    <t xml:space="preserve">Shared Aid II </t>
  </si>
  <si>
    <t xml:space="preserve">Nursing Supervision </t>
  </si>
  <si>
    <t xml:space="preserve">Nursing Assessment </t>
  </si>
  <si>
    <t xml:space="preserve">Consumer Directed </t>
  </si>
  <si>
    <t xml:space="preserve">Consumer Directed Enhanced </t>
  </si>
  <si>
    <t xml:space="preserve">Consumer Directed Live In </t>
  </si>
  <si>
    <t xml:space="preserve">WRR </t>
  </si>
  <si>
    <t>Effective Date</t>
  </si>
  <si>
    <t>FAMILY AND CHILDREN'S SOCIETY OF BROOME CNTY</t>
  </si>
  <si>
    <t>HEALTH ACQUISITION CORP DBA ALLEN HEALTH CARE SRV</t>
  </si>
  <si>
    <t>UNITED CEREBRAL PALSY ASSOC.  NORTH COUNTRY</t>
  </si>
  <si>
    <t>GRACE CHURCH COMMUNITY CTR DBA NEIGHBORS PRGRM</t>
  </si>
  <si>
    <t xml:space="preserve">COUNTY:     </t>
  </si>
  <si>
    <t>COUNTY:     ALBANY</t>
  </si>
  <si>
    <t>COUNTY:     ALLEGANY</t>
  </si>
  <si>
    <t>COUNTY:     BROOME</t>
  </si>
  <si>
    <t>COUNTY:     CAYUGA</t>
  </si>
  <si>
    <t>COUNTY:     CHAUTAUQUA</t>
  </si>
  <si>
    <t>COUNTY:     CHEMUNG</t>
  </si>
  <si>
    <t>COUNTY:     CHENANGO</t>
  </si>
  <si>
    <t>COUNTY:     CLINTON</t>
  </si>
  <si>
    <t>COUNTY:     COLUMBIA</t>
  </si>
  <si>
    <t>COUNTY:     CORTLAND</t>
  </si>
  <si>
    <t>COUNTY:     DELAWARE</t>
  </si>
  <si>
    <t>COUNTY:     DUTCHESS</t>
  </si>
  <si>
    <t>COUNTY:     ERIE</t>
  </si>
  <si>
    <t>COUNTY:     FRANKLIN</t>
  </si>
  <si>
    <t>COUNTY:     FULTON</t>
  </si>
  <si>
    <t>GENESEE</t>
  </si>
  <si>
    <t>COUNTY:     GREENE</t>
  </si>
  <si>
    <t>COUNTY:     HAMILTON</t>
  </si>
  <si>
    <t>COUNTY:     JEFFERSON</t>
  </si>
  <si>
    <t>COUNTY:     LEWIS</t>
  </si>
  <si>
    <t>COUNTY:     LIVINGSTON</t>
  </si>
  <si>
    <t>COUNTY:     MADISON</t>
  </si>
  <si>
    <t>COUNTY:     MONTGOMERY</t>
  </si>
  <si>
    <t>COUNTY:     NASSAU</t>
  </si>
  <si>
    <t>COUNTY:     NIAGARA</t>
  </si>
  <si>
    <t>COUNTY:     ONONDAGA</t>
  </si>
  <si>
    <t>COUNTY:     ONTARIO</t>
  </si>
  <si>
    <t>COUNTY:     ORANGE</t>
  </si>
  <si>
    <t>COUNTY:     ORLEANS</t>
  </si>
  <si>
    <t>COUNTY:     OSWEGO</t>
  </si>
  <si>
    <t>COUNTY:     OTSEGO</t>
  </si>
  <si>
    <t>COUNTY:     PUTNAM</t>
  </si>
  <si>
    <t>COUNTY:     RENSSELAER</t>
  </si>
  <si>
    <t>COUNTY:     ROCKLAND</t>
  </si>
  <si>
    <t>COUNTY:     SARATOGA</t>
  </si>
  <si>
    <t>COUNTY:     SCHENECTADY</t>
  </si>
  <si>
    <t>COUNTY:     SCHOHARIE</t>
  </si>
  <si>
    <t>COUNTY:     SCHUYLER</t>
  </si>
  <si>
    <t>COUNTY:     SENECA</t>
  </si>
  <si>
    <t>COUNTY:     ST LAWRENCE</t>
  </si>
  <si>
    <t>COUNTY:     STEUBEN</t>
  </si>
  <si>
    <t>COUNTY:     SUFFOLK</t>
  </si>
  <si>
    <t>COUNTY:     SULLIVAN</t>
  </si>
  <si>
    <t>COUNTY:     TIOGA</t>
  </si>
  <si>
    <t>COUNTY:     ULSTER</t>
  </si>
  <si>
    <t>COUNTY:     WARREN</t>
  </si>
  <si>
    <t>COUNTY:     WASHINGTON</t>
  </si>
  <si>
    <t>COUNTY:     WAYNE</t>
  </si>
  <si>
    <t>COUNTY:     WESTCHESTER</t>
  </si>
  <si>
    <t>COUNTY:     WYOMING</t>
  </si>
  <si>
    <t>COUNTY:     YATES</t>
  </si>
  <si>
    <t>2006 PERSONAL CARE RATES</t>
  </si>
  <si>
    <t xml:space="preserve">Shared Aide I </t>
  </si>
  <si>
    <t>COUNTY:     CATTARAUGUS</t>
  </si>
  <si>
    <t>COUNTY:     ONEIDA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</si>
</sst>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20"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1" applyNumberFormat="0" applyAlignment="0" applyProtection="0"/>
    <xf numFmtId="0" fontId="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8" borderId="0" applyNumberFormat="0" applyBorder="0" applyAlignment="0" applyProtection="0"/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1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8"/>
  <sheetViews>
    <sheetView tabSelected="1" view="pageBreakPreview" zoomScaleSheetLayoutView="100" zoomScalePageLayoutView="0" workbookViewId="0" topLeftCell="A1">
      <selection activeCell="A1" sqref="A1:O1"/>
    </sheetView>
  </sheetViews>
  <sheetFormatPr defaultColWidth="7.00390625" defaultRowHeight="15"/>
  <cols>
    <col min="1" max="1" width="47.00390625" style="3" bestFit="1" customWidth="1"/>
    <col min="2" max="2" width="8.7109375" style="3" bestFit="1" customWidth="1"/>
    <col min="3" max="3" width="12.57421875" style="3" bestFit="1" customWidth="1"/>
    <col min="4" max="5" width="6.00390625" style="3" bestFit="1" customWidth="1"/>
    <col min="6" max="6" width="7.00390625" style="3" customWidth="1"/>
    <col min="7" max="7" width="6.421875" style="3" bestFit="1" customWidth="1"/>
    <col min="8" max="8" width="7.57421875" style="3" customWidth="1"/>
    <col min="9" max="9" width="7.57421875" style="3" bestFit="1" customWidth="1"/>
    <col min="10" max="10" width="11.7109375" style="3" bestFit="1" customWidth="1"/>
    <col min="11" max="11" width="11.421875" style="3" bestFit="1" customWidth="1"/>
    <col min="12" max="14" width="10.140625" style="3" bestFit="1" customWidth="1"/>
    <col min="15" max="15" width="5.421875" style="3" bestFit="1" customWidth="1"/>
    <col min="16" max="16384" width="7.00390625" style="3" customWidth="1"/>
  </cols>
  <sheetData>
    <row r="1" spans="1:15" ht="23.25">
      <c r="A1" s="6" t="s">
        <v>232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51">
      <c r="A2" s="1" t="s">
        <v>0</v>
      </c>
      <c r="B2" s="1" t="s">
        <v>175</v>
      </c>
      <c r="C2" s="1" t="s">
        <v>163</v>
      </c>
      <c r="D2" s="1" t="s">
        <v>164</v>
      </c>
      <c r="E2" s="1" t="s">
        <v>165</v>
      </c>
      <c r="F2" s="1" t="s">
        <v>166</v>
      </c>
      <c r="G2" s="1" t="s">
        <v>167</v>
      </c>
      <c r="H2" s="1" t="s">
        <v>233</v>
      </c>
      <c r="I2" s="1" t="s">
        <v>168</v>
      </c>
      <c r="J2" s="1" t="s">
        <v>169</v>
      </c>
      <c r="K2" s="1" t="s">
        <v>170</v>
      </c>
      <c r="L2" s="1" t="s">
        <v>171</v>
      </c>
      <c r="M2" s="1" t="s">
        <v>172</v>
      </c>
      <c r="N2" s="1" t="s">
        <v>173</v>
      </c>
      <c r="O2" s="1" t="s">
        <v>174</v>
      </c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2" t="s">
        <v>181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3" t="s">
        <v>92</v>
      </c>
      <c r="B5" s="4">
        <v>38869</v>
      </c>
      <c r="C5" s="3" t="str">
        <f aca="true" t="shared" si="0" ref="C5:C18">"ALBANY"</f>
        <v>ALBANY</v>
      </c>
      <c r="D5" s="5">
        <v>0</v>
      </c>
      <c r="E5" s="5">
        <v>18.25</v>
      </c>
      <c r="F5" s="5">
        <v>0</v>
      </c>
      <c r="G5" s="5">
        <v>228.8</v>
      </c>
      <c r="H5" s="5">
        <v>0</v>
      </c>
      <c r="I5" s="5">
        <v>0</v>
      </c>
      <c r="J5" s="5">
        <v>61.75</v>
      </c>
      <c r="K5" s="5">
        <v>61.75</v>
      </c>
      <c r="L5" s="5">
        <v>0</v>
      </c>
      <c r="M5" s="5">
        <v>0</v>
      </c>
      <c r="N5" s="5">
        <v>0</v>
      </c>
      <c r="O5" s="5">
        <v>0</v>
      </c>
    </row>
    <row r="6" spans="1:15" ht="12.75">
      <c r="A6" s="3" t="s">
        <v>77</v>
      </c>
      <c r="B6" s="4">
        <v>38869</v>
      </c>
      <c r="C6" s="3" t="str">
        <f t="shared" si="0"/>
        <v>ALBANY</v>
      </c>
      <c r="D6" s="5">
        <v>0</v>
      </c>
      <c r="E6" s="5">
        <v>24.98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5.94</v>
      </c>
    </row>
    <row r="7" spans="1:15" ht="12.75">
      <c r="A7" s="3" t="s">
        <v>72</v>
      </c>
      <c r="B7" s="4">
        <v>38869</v>
      </c>
      <c r="C7" s="3" t="str">
        <f t="shared" si="0"/>
        <v>ALBANY</v>
      </c>
      <c r="D7" s="5">
        <v>23.99</v>
      </c>
      <c r="E7" s="5">
        <v>24.42</v>
      </c>
      <c r="F7" s="5">
        <v>0</v>
      </c>
      <c r="G7" s="5">
        <v>0</v>
      </c>
      <c r="H7" s="5">
        <v>0</v>
      </c>
      <c r="I7" s="5">
        <v>0</v>
      </c>
      <c r="J7" s="5">
        <v>93.24</v>
      </c>
      <c r="K7" s="5">
        <v>93.19</v>
      </c>
      <c r="L7" s="5">
        <v>0</v>
      </c>
      <c r="M7" s="5">
        <v>0</v>
      </c>
      <c r="N7" s="5">
        <v>0</v>
      </c>
      <c r="O7" s="5">
        <v>4.4</v>
      </c>
    </row>
    <row r="8" spans="1:15" ht="12.75">
      <c r="A8" s="3" t="s">
        <v>35</v>
      </c>
      <c r="B8" s="4">
        <v>38869</v>
      </c>
      <c r="C8" s="3" t="str">
        <f t="shared" si="0"/>
        <v>ALBANY</v>
      </c>
      <c r="D8" s="5">
        <v>17.89</v>
      </c>
      <c r="E8" s="5">
        <v>17.9</v>
      </c>
      <c r="F8" s="5">
        <v>0</v>
      </c>
      <c r="G8" s="5">
        <v>0</v>
      </c>
      <c r="H8" s="5">
        <v>0</v>
      </c>
      <c r="I8" s="5">
        <v>19.6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0.93</v>
      </c>
    </row>
    <row r="9" spans="1:15" ht="12.75">
      <c r="A9" s="3" t="s">
        <v>158</v>
      </c>
      <c r="B9" s="4">
        <v>38869</v>
      </c>
      <c r="C9" s="3" t="str">
        <f t="shared" si="0"/>
        <v>ALBANY</v>
      </c>
      <c r="D9" s="5">
        <v>19.55</v>
      </c>
      <c r="E9" s="5">
        <v>20.58</v>
      </c>
      <c r="F9" s="5">
        <v>25.87</v>
      </c>
      <c r="G9" s="5">
        <v>226.42</v>
      </c>
      <c r="H9" s="5">
        <v>0</v>
      </c>
      <c r="I9" s="5">
        <v>0</v>
      </c>
      <c r="J9" s="5">
        <v>73.97</v>
      </c>
      <c r="K9" s="5">
        <v>73.97</v>
      </c>
      <c r="L9" s="5">
        <v>0</v>
      </c>
      <c r="M9" s="5">
        <v>0</v>
      </c>
      <c r="N9" s="5">
        <v>0</v>
      </c>
      <c r="O9" s="5">
        <v>0</v>
      </c>
    </row>
    <row r="10" spans="1:15" ht="12.75">
      <c r="A10" s="3" t="s">
        <v>62</v>
      </c>
      <c r="B10" s="4">
        <v>38869</v>
      </c>
      <c r="C10" s="3" t="str">
        <f t="shared" si="0"/>
        <v>ALBANY</v>
      </c>
      <c r="D10" s="5">
        <v>20.54</v>
      </c>
      <c r="E10" s="5">
        <v>21.27</v>
      </c>
      <c r="F10" s="5">
        <v>26.89</v>
      </c>
      <c r="G10" s="5">
        <v>277.34</v>
      </c>
      <c r="H10" s="5">
        <v>26</v>
      </c>
      <c r="I10" s="5">
        <v>26.96</v>
      </c>
      <c r="J10" s="5">
        <v>0</v>
      </c>
      <c r="K10" s="5">
        <v>0</v>
      </c>
      <c r="L10" s="5">
        <v>22.76</v>
      </c>
      <c r="M10" s="5">
        <v>24.54</v>
      </c>
      <c r="N10" s="5">
        <v>217.8</v>
      </c>
      <c r="O10" s="5">
        <v>1.67</v>
      </c>
    </row>
    <row r="11" spans="1:15" ht="12.75">
      <c r="A11" s="3" t="s">
        <v>36</v>
      </c>
      <c r="B11" s="4">
        <v>38869</v>
      </c>
      <c r="C11" s="3" t="str">
        <f t="shared" si="0"/>
        <v>ALBANY</v>
      </c>
      <c r="D11" s="5">
        <v>24.09</v>
      </c>
      <c r="E11" s="5">
        <v>22.02</v>
      </c>
      <c r="F11" s="5">
        <v>22.49</v>
      </c>
      <c r="G11" s="5">
        <v>248.57</v>
      </c>
      <c r="H11" s="5">
        <v>25.2</v>
      </c>
      <c r="I11" s="5">
        <v>27.11</v>
      </c>
      <c r="J11" s="5">
        <v>0</v>
      </c>
      <c r="K11" s="5">
        <v>0</v>
      </c>
      <c r="L11" s="5">
        <v>21.76</v>
      </c>
      <c r="M11" s="5">
        <v>24.81</v>
      </c>
      <c r="N11" s="5">
        <v>235.22</v>
      </c>
      <c r="O11" s="5">
        <v>2.34</v>
      </c>
    </row>
    <row r="12" spans="1:15" ht="12.75">
      <c r="A12" s="3" t="s">
        <v>154</v>
      </c>
      <c r="B12" s="4">
        <v>38869</v>
      </c>
      <c r="C12" s="3" t="str">
        <f t="shared" si="0"/>
        <v>ALBANY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18.87</v>
      </c>
      <c r="M12" s="5">
        <v>20.35</v>
      </c>
      <c r="N12" s="5">
        <v>223.71</v>
      </c>
      <c r="O12" s="5">
        <v>0</v>
      </c>
    </row>
    <row r="13" spans="1:15" ht="12.75">
      <c r="A13" s="3" t="s">
        <v>133</v>
      </c>
      <c r="B13" s="4">
        <v>38869</v>
      </c>
      <c r="C13" s="3" t="str">
        <f t="shared" si="0"/>
        <v>ALBANY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16.92</v>
      </c>
      <c r="N13" s="5">
        <v>0</v>
      </c>
      <c r="O13" s="5">
        <v>0</v>
      </c>
    </row>
    <row r="14" spans="1:15" ht="12.75">
      <c r="A14" s="3" t="s">
        <v>144</v>
      </c>
      <c r="B14" s="4">
        <v>38869</v>
      </c>
      <c r="C14" s="3" t="str">
        <f t="shared" si="0"/>
        <v>ALBANY</v>
      </c>
      <c r="D14" s="5">
        <v>22.21</v>
      </c>
      <c r="E14" s="5">
        <v>20.98</v>
      </c>
      <c r="F14" s="5">
        <v>0</v>
      </c>
      <c r="G14" s="5">
        <v>0</v>
      </c>
      <c r="H14" s="5">
        <v>21.82</v>
      </c>
      <c r="I14" s="5">
        <v>21.96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2.45</v>
      </c>
    </row>
    <row r="15" spans="1:15" ht="12.75">
      <c r="A15" s="3" t="s">
        <v>145</v>
      </c>
      <c r="B15" s="4">
        <v>38869</v>
      </c>
      <c r="C15" s="3" t="str">
        <f t="shared" si="0"/>
        <v>ALBANY</v>
      </c>
      <c r="D15" s="5">
        <v>0</v>
      </c>
      <c r="E15" s="5">
        <v>20.58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</row>
    <row r="16" spans="1:15" ht="12.75">
      <c r="A16" s="3" t="s">
        <v>18</v>
      </c>
      <c r="B16" s="4">
        <v>38869</v>
      </c>
      <c r="C16" s="3" t="str">
        <f t="shared" si="0"/>
        <v>ALBANY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17.36</v>
      </c>
      <c r="M16" s="5">
        <v>0</v>
      </c>
      <c r="N16" s="5">
        <v>204.78</v>
      </c>
      <c r="O16" s="5">
        <v>1.77</v>
      </c>
    </row>
    <row r="17" spans="1:15" ht="12.75">
      <c r="A17" s="3" t="s">
        <v>138</v>
      </c>
      <c r="B17" s="4">
        <v>38869</v>
      </c>
      <c r="C17" s="3" t="str">
        <f t="shared" si="0"/>
        <v>ALBANY</v>
      </c>
      <c r="D17" s="5">
        <v>20.47</v>
      </c>
      <c r="E17" s="5">
        <v>21.24</v>
      </c>
      <c r="F17" s="5">
        <v>22.02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</row>
    <row r="18" spans="1:15" ht="12.75">
      <c r="A18" s="3" t="s">
        <v>112</v>
      </c>
      <c r="B18" s="4">
        <v>38869</v>
      </c>
      <c r="C18" s="3" t="str">
        <f t="shared" si="0"/>
        <v>ALBANY</v>
      </c>
      <c r="D18" s="5">
        <v>18.95</v>
      </c>
      <c r="E18" s="5">
        <v>18.95</v>
      </c>
      <c r="F18" s="5">
        <v>20.68</v>
      </c>
      <c r="G18" s="5">
        <v>240.57</v>
      </c>
      <c r="H18" s="5">
        <v>19.15</v>
      </c>
      <c r="I18" s="5">
        <v>19.97</v>
      </c>
      <c r="J18" s="5">
        <v>0</v>
      </c>
      <c r="K18" s="5">
        <v>0</v>
      </c>
      <c r="L18" s="5">
        <v>18.63</v>
      </c>
      <c r="M18" s="5">
        <v>20.14</v>
      </c>
      <c r="N18" s="5">
        <v>0</v>
      </c>
      <c r="O18" s="5">
        <v>1.62</v>
      </c>
    </row>
    <row r="19" spans="2:15" ht="12.75">
      <c r="B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2" t="s">
        <v>182</v>
      </c>
      <c r="B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3" t="s">
        <v>119</v>
      </c>
      <c r="B21" s="4">
        <v>38869</v>
      </c>
      <c r="C21" s="3" t="str">
        <f>"ALLEGANY"</f>
        <v>ALLEGANY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15.52</v>
      </c>
      <c r="M21" s="5">
        <v>0</v>
      </c>
      <c r="N21" s="5">
        <v>0</v>
      </c>
      <c r="O21" s="5">
        <v>0.51</v>
      </c>
    </row>
    <row r="22" spans="1:15" ht="12.75">
      <c r="A22" s="3" t="s">
        <v>79</v>
      </c>
      <c r="B22" s="4">
        <v>38869</v>
      </c>
      <c r="C22" s="3" t="str">
        <f>"ALLEGANY"</f>
        <v>ALLEGANY</v>
      </c>
      <c r="D22" s="5">
        <v>0</v>
      </c>
      <c r="E22" s="5">
        <v>22.47</v>
      </c>
      <c r="F22" s="5">
        <v>0</v>
      </c>
      <c r="G22" s="5">
        <v>0</v>
      </c>
      <c r="H22" s="5">
        <v>0</v>
      </c>
      <c r="I22" s="5">
        <v>0</v>
      </c>
      <c r="J22" s="5">
        <v>56.18</v>
      </c>
      <c r="K22" s="5">
        <v>0</v>
      </c>
      <c r="L22" s="5">
        <v>0</v>
      </c>
      <c r="M22" s="5">
        <v>0</v>
      </c>
      <c r="N22" s="5">
        <v>0</v>
      </c>
      <c r="O22" s="5">
        <v>2.92</v>
      </c>
    </row>
    <row r="23" spans="1:15" ht="12.75">
      <c r="A23" s="3" t="s">
        <v>26</v>
      </c>
      <c r="B23" s="4">
        <v>38869</v>
      </c>
      <c r="C23" s="3" t="str">
        <f>"ALLEGANY"</f>
        <v>ALLEGANY</v>
      </c>
      <c r="D23" s="5">
        <v>0</v>
      </c>
      <c r="E23" s="5">
        <v>23.93</v>
      </c>
      <c r="F23" s="5">
        <v>0</v>
      </c>
      <c r="G23" s="5">
        <v>0</v>
      </c>
      <c r="H23" s="5">
        <v>0</v>
      </c>
      <c r="I23" s="5">
        <v>0</v>
      </c>
      <c r="J23" s="5">
        <v>69.99</v>
      </c>
      <c r="K23" s="5">
        <v>0</v>
      </c>
      <c r="L23" s="5">
        <v>0</v>
      </c>
      <c r="M23" s="5">
        <v>0</v>
      </c>
      <c r="N23" s="5">
        <v>0</v>
      </c>
      <c r="O23" s="5">
        <v>3.39</v>
      </c>
    </row>
    <row r="24" spans="2:15" ht="12.75">
      <c r="B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2.75">
      <c r="A25" s="2" t="s">
        <v>183</v>
      </c>
      <c r="B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2.75">
      <c r="A26" s="3" t="s">
        <v>176</v>
      </c>
      <c r="B26" s="4">
        <v>38869</v>
      </c>
      <c r="C26" s="3" t="str">
        <f aca="true" t="shared" si="1" ref="C26:C31">"BROOME"</f>
        <v>BROOME</v>
      </c>
      <c r="D26" s="5">
        <v>25.74</v>
      </c>
      <c r="E26" s="5">
        <v>25.64</v>
      </c>
      <c r="F26" s="5">
        <v>0</v>
      </c>
      <c r="G26" s="5">
        <v>0</v>
      </c>
      <c r="H26" s="5">
        <v>25.77</v>
      </c>
      <c r="I26" s="5">
        <v>26.23</v>
      </c>
      <c r="J26" s="5">
        <v>76.09</v>
      </c>
      <c r="K26" s="5">
        <v>0</v>
      </c>
      <c r="L26" s="5">
        <v>0</v>
      </c>
      <c r="M26" s="5">
        <v>0</v>
      </c>
      <c r="N26" s="5">
        <v>0</v>
      </c>
      <c r="O26" s="5">
        <v>6.65</v>
      </c>
    </row>
    <row r="27" spans="1:15" ht="12.75">
      <c r="A27" s="3" t="s">
        <v>63</v>
      </c>
      <c r="B27" s="4">
        <v>38869</v>
      </c>
      <c r="C27" s="3" t="str">
        <f t="shared" si="1"/>
        <v>BROOME</v>
      </c>
      <c r="D27" s="5">
        <v>19.8</v>
      </c>
      <c r="E27" s="5">
        <v>20.06</v>
      </c>
      <c r="F27" s="5">
        <v>0</v>
      </c>
      <c r="G27" s="5">
        <v>0</v>
      </c>
      <c r="H27" s="5">
        <v>19.44</v>
      </c>
      <c r="I27" s="5">
        <v>19.65</v>
      </c>
      <c r="J27" s="5">
        <v>59.88</v>
      </c>
      <c r="K27" s="5">
        <v>0</v>
      </c>
      <c r="L27" s="5">
        <v>0</v>
      </c>
      <c r="M27" s="5">
        <v>0</v>
      </c>
      <c r="N27" s="5">
        <v>0</v>
      </c>
      <c r="O27" s="5">
        <v>3.2</v>
      </c>
    </row>
    <row r="28" spans="1:15" ht="12.75">
      <c r="A28" s="3" t="s">
        <v>23</v>
      </c>
      <c r="B28" s="4">
        <v>38869</v>
      </c>
      <c r="C28" s="3" t="str">
        <f t="shared" si="1"/>
        <v>BROOME</v>
      </c>
      <c r="D28" s="5">
        <v>0</v>
      </c>
      <c r="E28" s="5">
        <v>22.48</v>
      </c>
      <c r="F28" s="5">
        <v>0</v>
      </c>
      <c r="G28" s="5">
        <v>0</v>
      </c>
      <c r="H28" s="5">
        <v>23.54</v>
      </c>
      <c r="I28" s="5">
        <v>23.56</v>
      </c>
      <c r="J28" s="5">
        <v>88.89</v>
      </c>
      <c r="K28" s="5">
        <v>0</v>
      </c>
      <c r="L28" s="5">
        <v>0</v>
      </c>
      <c r="M28" s="5">
        <v>0</v>
      </c>
      <c r="N28" s="5">
        <v>0</v>
      </c>
      <c r="O28" s="5">
        <v>4.98</v>
      </c>
    </row>
    <row r="29" spans="1:15" ht="12.75">
      <c r="A29" s="3" t="s">
        <v>142</v>
      </c>
      <c r="B29" s="4">
        <v>38869</v>
      </c>
      <c r="C29" s="3" t="str">
        <f t="shared" si="1"/>
        <v>BROOME</v>
      </c>
      <c r="D29" s="5">
        <v>14.92</v>
      </c>
      <c r="E29" s="5">
        <v>13.19</v>
      </c>
      <c r="F29" s="5">
        <v>0</v>
      </c>
      <c r="G29" s="5">
        <v>0</v>
      </c>
      <c r="H29" s="5">
        <v>0</v>
      </c>
      <c r="I29" s="5">
        <v>0</v>
      </c>
      <c r="J29" s="5">
        <v>39.26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</row>
    <row r="30" spans="1:15" ht="12.75">
      <c r="A30" s="3" t="s">
        <v>121</v>
      </c>
      <c r="B30" s="4">
        <v>38869</v>
      </c>
      <c r="C30" s="3" t="str">
        <f t="shared" si="1"/>
        <v>BROOME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15.93</v>
      </c>
      <c r="M30" s="5">
        <v>0</v>
      </c>
      <c r="N30" s="5">
        <v>0</v>
      </c>
      <c r="O30" s="5">
        <v>0.1</v>
      </c>
    </row>
    <row r="31" spans="1:15" ht="12.75">
      <c r="A31" s="3" t="s">
        <v>68</v>
      </c>
      <c r="B31" s="4">
        <v>38869</v>
      </c>
      <c r="C31" s="3" t="str">
        <f t="shared" si="1"/>
        <v>BROOME</v>
      </c>
      <c r="D31" s="5">
        <v>24.92</v>
      </c>
      <c r="E31" s="5">
        <v>26.02</v>
      </c>
      <c r="F31" s="5">
        <v>29.65</v>
      </c>
      <c r="G31" s="5">
        <v>306.17</v>
      </c>
      <c r="H31" s="5">
        <v>25.58</v>
      </c>
      <c r="I31" s="5">
        <v>25.55</v>
      </c>
      <c r="J31" s="5">
        <v>101.32</v>
      </c>
      <c r="K31" s="5">
        <v>0</v>
      </c>
      <c r="L31" s="5">
        <v>24.27</v>
      </c>
      <c r="M31" s="5">
        <v>27.54</v>
      </c>
      <c r="N31" s="5">
        <v>280.78</v>
      </c>
      <c r="O31" s="5">
        <v>5.18</v>
      </c>
    </row>
    <row r="32" spans="2:15" ht="12.75">
      <c r="B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>
      <c r="A33" s="2" t="s">
        <v>234</v>
      </c>
      <c r="B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>
      <c r="A34" s="3" t="s">
        <v>43</v>
      </c>
      <c r="B34" s="4">
        <v>38869</v>
      </c>
      <c r="C34" s="3" t="str">
        <f>"CATTARAUGUS"</f>
        <v>CATTARAUGUS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17.37</v>
      </c>
      <c r="M34" s="5">
        <v>19.34</v>
      </c>
      <c r="N34" s="5">
        <v>0</v>
      </c>
      <c r="O34" s="5">
        <v>0</v>
      </c>
    </row>
    <row r="35" spans="1:15" ht="12.75">
      <c r="A35" s="3" t="s">
        <v>44</v>
      </c>
      <c r="B35" s="4">
        <v>38869</v>
      </c>
      <c r="C35" s="3" t="str">
        <f>"CATTARAUGUS"</f>
        <v>CATTARAUGUS</v>
      </c>
      <c r="D35" s="5">
        <v>25.14</v>
      </c>
      <c r="E35" s="5">
        <v>26.26</v>
      </c>
      <c r="F35" s="5">
        <v>0</v>
      </c>
      <c r="G35" s="5">
        <v>0</v>
      </c>
      <c r="H35" s="5">
        <v>25.14</v>
      </c>
      <c r="I35" s="5">
        <v>26.65</v>
      </c>
      <c r="J35" s="5">
        <v>98.39</v>
      </c>
      <c r="K35" s="5">
        <v>0</v>
      </c>
      <c r="L35" s="5">
        <v>23.55</v>
      </c>
      <c r="M35" s="5">
        <v>25.28</v>
      </c>
      <c r="N35" s="5">
        <v>0</v>
      </c>
      <c r="O35" s="5">
        <v>6.54</v>
      </c>
    </row>
    <row r="36" spans="1:15" ht="12.75">
      <c r="A36" s="3" t="s">
        <v>33</v>
      </c>
      <c r="B36" s="4">
        <v>38869</v>
      </c>
      <c r="C36" s="3" t="str">
        <f>"CATTARAUGUS"</f>
        <v>CATTARAUGUS</v>
      </c>
      <c r="D36" s="5">
        <v>18.73</v>
      </c>
      <c r="E36" s="5">
        <v>19.2</v>
      </c>
      <c r="F36" s="5">
        <v>0</v>
      </c>
      <c r="G36" s="5">
        <v>0</v>
      </c>
      <c r="H36" s="5">
        <v>0</v>
      </c>
      <c r="I36" s="5">
        <v>19.2</v>
      </c>
      <c r="J36" s="5">
        <v>66.44</v>
      </c>
      <c r="K36" s="5">
        <v>0</v>
      </c>
      <c r="L36" s="5">
        <v>0</v>
      </c>
      <c r="M36" s="5">
        <v>0</v>
      </c>
      <c r="N36" s="5">
        <v>0</v>
      </c>
      <c r="O36" s="5">
        <v>1.62</v>
      </c>
    </row>
    <row r="37" spans="2:15" ht="12.75">
      <c r="B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2.75">
      <c r="A38" s="2" t="s">
        <v>184</v>
      </c>
      <c r="B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2.75">
      <c r="A39" s="3" t="s">
        <v>42</v>
      </c>
      <c r="B39" s="4">
        <v>38869</v>
      </c>
      <c r="C39" s="3" t="str">
        <f>"CAYUGA"</f>
        <v>CAYUGA</v>
      </c>
      <c r="D39" s="5">
        <v>23.8</v>
      </c>
      <c r="E39" s="5">
        <v>23.11</v>
      </c>
      <c r="F39" s="5">
        <v>0</v>
      </c>
      <c r="G39" s="5">
        <v>0</v>
      </c>
      <c r="H39" s="5">
        <v>0</v>
      </c>
      <c r="I39" s="5">
        <v>0</v>
      </c>
      <c r="J39" s="5">
        <v>65.2</v>
      </c>
      <c r="K39" s="5">
        <v>65.2</v>
      </c>
      <c r="L39" s="5">
        <v>0</v>
      </c>
      <c r="M39" s="5">
        <v>0</v>
      </c>
      <c r="N39" s="5">
        <v>0</v>
      </c>
      <c r="O39" s="5">
        <v>4.58</v>
      </c>
    </row>
    <row r="40" spans="1:15" ht="12.75">
      <c r="A40" s="3" t="s">
        <v>113</v>
      </c>
      <c r="B40" s="4">
        <v>38869</v>
      </c>
      <c r="C40" s="3" t="str">
        <f>"CAYUGA"</f>
        <v>CAYUGA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17.67</v>
      </c>
      <c r="M40" s="5">
        <v>0</v>
      </c>
      <c r="N40" s="5">
        <v>0</v>
      </c>
      <c r="O40" s="5">
        <v>0.12</v>
      </c>
    </row>
    <row r="41" spans="1:15" ht="12.75">
      <c r="A41" s="3" t="s">
        <v>68</v>
      </c>
      <c r="B41" s="4">
        <v>38869</v>
      </c>
      <c r="C41" s="3" t="str">
        <f>"CAYUGA"</f>
        <v>CAYUGA</v>
      </c>
      <c r="D41" s="5">
        <v>25.85</v>
      </c>
      <c r="E41" s="5">
        <v>26.51</v>
      </c>
      <c r="F41" s="5">
        <v>30.48</v>
      </c>
      <c r="G41" s="5">
        <v>302.24</v>
      </c>
      <c r="H41" s="5">
        <v>30.48</v>
      </c>
      <c r="I41" s="5">
        <v>30.84</v>
      </c>
      <c r="J41" s="5">
        <v>142.14</v>
      </c>
      <c r="K41" s="5">
        <v>0</v>
      </c>
      <c r="L41" s="5">
        <v>24.32</v>
      </c>
      <c r="M41" s="5">
        <v>27.6</v>
      </c>
      <c r="N41" s="5">
        <v>277.09</v>
      </c>
      <c r="O41" s="5">
        <v>5.15</v>
      </c>
    </row>
    <row r="42" spans="2:15" ht="12.75">
      <c r="B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2.75">
      <c r="A43" s="2" t="s">
        <v>185</v>
      </c>
      <c r="B43" s="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2.75">
      <c r="A44" s="3" t="s">
        <v>31</v>
      </c>
      <c r="B44" s="4">
        <v>38869</v>
      </c>
      <c r="C44" s="3" t="str">
        <f>"CHAUTAUQUA"</f>
        <v>CHAUTAUQUA</v>
      </c>
      <c r="D44" s="5">
        <v>18.4</v>
      </c>
      <c r="E44" s="5">
        <v>18.73</v>
      </c>
      <c r="F44" s="5">
        <v>21.09</v>
      </c>
      <c r="G44" s="5">
        <v>0</v>
      </c>
      <c r="H44" s="5">
        <v>18.51</v>
      </c>
      <c r="I44" s="5">
        <v>19.95</v>
      </c>
      <c r="J44" s="5">
        <v>34.32</v>
      </c>
      <c r="K44" s="5">
        <v>0</v>
      </c>
      <c r="L44" s="5">
        <v>0</v>
      </c>
      <c r="M44" s="5">
        <v>0</v>
      </c>
      <c r="N44" s="5">
        <v>0</v>
      </c>
      <c r="O44" s="5">
        <v>2.81</v>
      </c>
    </row>
    <row r="45" spans="1:15" ht="12.75">
      <c r="A45" s="3" t="s">
        <v>82</v>
      </c>
      <c r="B45" s="4">
        <v>38869</v>
      </c>
      <c r="C45" s="3" t="str">
        <f>"CHAUTAUQUA"</f>
        <v>CHAUTAUQUA</v>
      </c>
      <c r="D45" s="5">
        <v>16.62</v>
      </c>
      <c r="E45" s="5">
        <v>16.66</v>
      </c>
      <c r="F45" s="5">
        <v>14.84</v>
      </c>
      <c r="G45" s="5">
        <v>157.56</v>
      </c>
      <c r="H45" s="5">
        <v>17.69</v>
      </c>
      <c r="I45" s="5">
        <v>17.69</v>
      </c>
      <c r="J45" s="5">
        <v>59.98</v>
      </c>
      <c r="K45" s="5">
        <v>0</v>
      </c>
      <c r="L45" s="5">
        <v>0</v>
      </c>
      <c r="M45" s="5">
        <v>0</v>
      </c>
      <c r="N45" s="5">
        <v>0</v>
      </c>
      <c r="O45" s="5">
        <v>0.71</v>
      </c>
    </row>
    <row r="46" spans="1:15" ht="12.75">
      <c r="A46" s="3" t="s">
        <v>32</v>
      </c>
      <c r="B46" s="4">
        <v>38869</v>
      </c>
      <c r="C46" s="3" t="str">
        <f>"CHAUTAUQUA"</f>
        <v>CHAUTAUQUA</v>
      </c>
      <c r="D46" s="5">
        <v>18.92</v>
      </c>
      <c r="E46" s="5">
        <v>19.73</v>
      </c>
      <c r="F46" s="5">
        <v>20.98</v>
      </c>
      <c r="G46" s="5">
        <v>0</v>
      </c>
      <c r="H46" s="5">
        <v>20.8</v>
      </c>
      <c r="I46" s="5">
        <v>23.42</v>
      </c>
      <c r="J46" s="5">
        <v>43.37</v>
      </c>
      <c r="K46" s="5">
        <v>0</v>
      </c>
      <c r="L46" s="5">
        <v>0</v>
      </c>
      <c r="M46" s="5">
        <v>0</v>
      </c>
      <c r="N46" s="5">
        <v>0</v>
      </c>
      <c r="O46" s="5">
        <v>3.48</v>
      </c>
    </row>
    <row r="47" spans="1:15" ht="12.75">
      <c r="A47" s="3" t="s">
        <v>29</v>
      </c>
      <c r="B47" s="4">
        <v>38869</v>
      </c>
      <c r="C47" s="3" t="str">
        <f>"CHAUTAUQUA"</f>
        <v>CHAUTAUQUA</v>
      </c>
      <c r="D47" s="5">
        <v>19.19</v>
      </c>
      <c r="E47" s="5">
        <v>19.52</v>
      </c>
      <c r="F47" s="5">
        <v>20.96</v>
      </c>
      <c r="G47" s="5">
        <v>0</v>
      </c>
      <c r="H47" s="5">
        <v>0</v>
      </c>
      <c r="I47" s="5">
        <v>0</v>
      </c>
      <c r="J47" s="5">
        <v>46.11</v>
      </c>
      <c r="K47" s="5">
        <v>0</v>
      </c>
      <c r="L47" s="5">
        <v>0</v>
      </c>
      <c r="M47" s="5">
        <v>0</v>
      </c>
      <c r="N47" s="5">
        <v>0</v>
      </c>
      <c r="O47" s="5">
        <v>3.6</v>
      </c>
    </row>
    <row r="48" spans="1:15" ht="12.75">
      <c r="A48" s="3" t="s">
        <v>33</v>
      </c>
      <c r="B48" s="4">
        <v>38869</v>
      </c>
      <c r="C48" s="3" t="str">
        <f>"CHAUTAUQUA"</f>
        <v>CHAUTAUQUA</v>
      </c>
      <c r="D48" s="5">
        <v>18.73</v>
      </c>
      <c r="E48" s="5">
        <v>19.06</v>
      </c>
      <c r="F48" s="5">
        <v>21.42</v>
      </c>
      <c r="G48" s="5">
        <v>0</v>
      </c>
      <c r="H48" s="5">
        <v>18.84</v>
      </c>
      <c r="I48" s="5">
        <v>20.28</v>
      </c>
      <c r="J48" s="5">
        <v>44.73</v>
      </c>
      <c r="K48" s="5">
        <v>0</v>
      </c>
      <c r="L48" s="5">
        <v>17.89</v>
      </c>
      <c r="M48" s="5">
        <v>18.1</v>
      </c>
      <c r="N48" s="5">
        <v>0</v>
      </c>
      <c r="O48" s="5">
        <v>3.14</v>
      </c>
    </row>
    <row r="49" spans="2:15" ht="12.75">
      <c r="B49" s="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2.75">
      <c r="A50" s="2" t="s">
        <v>186</v>
      </c>
      <c r="B50" s="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2.75">
      <c r="A51" s="3" t="s">
        <v>129</v>
      </c>
      <c r="B51" s="4">
        <v>38869</v>
      </c>
      <c r="C51" s="3" t="str">
        <f>"CHEMUNG"</f>
        <v>CHEMUNG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14.78</v>
      </c>
      <c r="M51" s="5">
        <v>0</v>
      </c>
      <c r="N51" s="5">
        <v>0</v>
      </c>
      <c r="O51" s="5">
        <v>0.78</v>
      </c>
    </row>
    <row r="52" spans="1:15" ht="12.75">
      <c r="A52" s="3" t="s">
        <v>45</v>
      </c>
      <c r="B52" s="4">
        <v>38869</v>
      </c>
      <c r="C52" s="3" t="str">
        <f>"CHEMUNG"</f>
        <v>CHEMUNG</v>
      </c>
      <c r="D52" s="5">
        <v>18.39</v>
      </c>
      <c r="E52" s="5">
        <v>18.53</v>
      </c>
      <c r="F52" s="5">
        <v>19.38</v>
      </c>
      <c r="G52" s="5">
        <v>0</v>
      </c>
      <c r="H52" s="5">
        <v>18.43</v>
      </c>
      <c r="I52" s="5">
        <v>18.47</v>
      </c>
      <c r="J52" s="5">
        <v>81.49</v>
      </c>
      <c r="K52" s="5">
        <v>0</v>
      </c>
      <c r="L52" s="5">
        <v>0</v>
      </c>
      <c r="M52" s="5">
        <v>0</v>
      </c>
      <c r="N52" s="5">
        <v>0</v>
      </c>
      <c r="O52" s="5">
        <v>3.15</v>
      </c>
    </row>
    <row r="53" spans="1:15" ht="12.75">
      <c r="A53" s="3" t="s">
        <v>29</v>
      </c>
      <c r="B53" s="4">
        <v>38869</v>
      </c>
      <c r="C53" s="3" t="str">
        <f>"CHEMUNG"</f>
        <v>CHEMUNG</v>
      </c>
      <c r="D53" s="5">
        <v>17.77</v>
      </c>
      <c r="E53" s="5">
        <v>17.77</v>
      </c>
      <c r="F53" s="5">
        <v>19.9</v>
      </c>
      <c r="G53" s="5">
        <v>0</v>
      </c>
      <c r="H53" s="5">
        <v>17.77</v>
      </c>
      <c r="I53" s="5">
        <v>17.77</v>
      </c>
      <c r="J53" s="5">
        <v>84.01</v>
      </c>
      <c r="K53" s="5">
        <v>0</v>
      </c>
      <c r="L53" s="5">
        <v>0</v>
      </c>
      <c r="M53" s="5">
        <v>0</v>
      </c>
      <c r="N53" s="5">
        <v>0</v>
      </c>
      <c r="O53" s="5">
        <v>2.33</v>
      </c>
    </row>
    <row r="54" spans="1:15" ht="12.75">
      <c r="A54" s="3" t="s">
        <v>68</v>
      </c>
      <c r="B54" s="4">
        <v>38869</v>
      </c>
      <c r="C54" s="3" t="str">
        <f>"CHEMUNG"</f>
        <v>CHEMUNG</v>
      </c>
      <c r="D54" s="5">
        <v>22.51</v>
      </c>
      <c r="E54" s="5">
        <v>24.61</v>
      </c>
      <c r="F54" s="5">
        <v>29.47</v>
      </c>
      <c r="G54" s="5">
        <v>287.55</v>
      </c>
      <c r="H54" s="5">
        <v>29.34</v>
      </c>
      <c r="I54" s="5">
        <v>29.68</v>
      </c>
      <c r="J54" s="5">
        <v>105</v>
      </c>
      <c r="K54" s="5">
        <v>0</v>
      </c>
      <c r="L54" s="5">
        <v>23.35</v>
      </c>
      <c r="M54" s="5">
        <v>26.61</v>
      </c>
      <c r="N54" s="5">
        <v>267.21</v>
      </c>
      <c r="O54" s="5">
        <v>4.28</v>
      </c>
    </row>
    <row r="55" spans="2:15" ht="12.75">
      <c r="B55" s="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2.75">
      <c r="A56" s="2" t="s">
        <v>187</v>
      </c>
      <c r="B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2.75">
      <c r="A57" s="3" t="s">
        <v>81</v>
      </c>
      <c r="B57" s="4">
        <v>38869</v>
      </c>
      <c r="C57" s="3" t="str">
        <f>"CHENANGO"</f>
        <v>CHENANGO</v>
      </c>
      <c r="D57" s="5">
        <v>17.93</v>
      </c>
      <c r="E57" s="5">
        <v>18.57</v>
      </c>
      <c r="F57" s="5">
        <v>19.74</v>
      </c>
      <c r="G57" s="5">
        <v>0</v>
      </c>
      <c r="H57" s="5">
        <v>19.77</v>
      </c>
      <c r="I57" s="5">
        <v>20.4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2.12</v>
      </c>
    </row>
    <row r="58" spans="1:15" ht="12.75">
      <c r="A58" s="3" t="s">
        <v>60</v>
      </c>
      <c r="B58" s="4">
        <v>38869</v>
      </c>
      <c r="C58" s="3" t="str">
        <f>"CHENANGO"</f>
        <v>CHENANGO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15.72</v>
      </c>
      <c r="M58" s="5">
        <v>16.72</v>
      </c>
      <c r="N58" s="5">
        <v>0</v>
      </c>
      <c r="O58" s="5">
        <v>0.09</v>
      </c>
    </row>
    <row r="59" spans="2:15" ht="12.75">
      <c r="B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.75">
      <c r="A60" s="2" t="s">
        <v>188</v>
      </c>
      <c r="B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.75">
      <c r="A61" s="3" t="s">
        <v>154</v>
      </c>
      <c r="B61" s="4">
        <v>38869</v>
      </c>
      <c r="C61" s="3" t="str">
        <f>"CLINTON"</f>
        <v>CLINTON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18.96</v>
      </c>
      <c r="M61" s="5">
        <v>21</v>
      </c>
      <c r="N61" s="5">
        <v>199.04</v>
      </c>
      <c r="O61" s="5">
        <v>0</v>
      </c>
    </row>
    <row r="62" spans="1:15" ht="12.75">
      <c r="A62" s="3" t="s">
        <v>39</v>
      </c>
      <c r="B62" s="4">
        <v>38869</v>
      </c>
      <c r="C62" s="3" t="str">
        <f>"CLINTON"</f>
        <v>CLINTON</v>
      </c>
      <c r="D62" s="5">
        <v>21.48</v>
      </c>
      <c r="E62" s="5">
        <v>21.78</v>
      </c>
      <c r="F62" s="5">
        <v>23.5</v>
      </c>
      <c r="G62" s="5">
        <v>0</v>
      </c>
      <c r="H62" s="5">
        <v>22.45</v>
      </c>
      <c r="I62" s="5">
        <v>22.22</v>
      </c>
      <c r="J62" s="5">
        <v>0</v>
      </c>
      <c r="K62" s="5">
        <v>0</v>
      </c>
      <c r="L62" s="5">
        <v>18.74</v>
      </c>
      <c r="M62" s="5">
        <v>0</v>
      </c>
      <c r="N62" s="5">
        <v>0</v>
      </c>
      <c r="O62" s="5">
        <v>1.24</v>
      </c>
    </row>
    <row r="63" spans="2:15" ht="12.75">
      <c r="B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.75">
      <c r="A64" s="2" t="s">
        <v>189</v>
      </c>
      <c r="B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.75">
      <c r="A65" s="3" t="s">
        <v>158</v>
      </c>
      <c r="B65" s="4">
        <v>38869</v>
      </c>
      <c r="C65" s="3" t="str">
        <f aca="true" t="shared" si="2" ref="C65:C70">"COLUMBIA"</f>
        <v>COLUMBIA</v>
      </c>
      <c r="D65" s="5">
        <v>19.55</v>
      </c>
      <c r="E65" s="5">
        <v>20.58</v>
      </c>
      <c r="F65" s="5">
        <v>26.7</v>
      </c>
      <c r="G65" s="5">
        <v>221.33</v>
      </c>
      <c r="H65" s="5">
        <v>0</v>
      </c>
      <c r="I65" s="5">
        <v>0</v>
      </c>
      <c r="J65" s="5">
        <v>79</v>
      </c>
      <c r="K65" s="5">
        <v>79</v>
      </c>
      <c r="L65" s="5">
        <v>0</v>
      </c>
      <c r="M65" s="5">
        <v>0</v>
      </c>
      <c r="N65" s="5">
        <v>0</v>
      </c>
      <c r="O65" s="5">
        <v>0</v>
      </c>
    </row>
    <row r="66" spans="1:15" ht="12.75">
      <c r="A66" s="3" t="s">
        <v>62</v>
      </c>
      <c r="B66" s="4">
        <v>38869</v>
      </c>
      <c r="C66" s="3" t="str">
        <f t="shared" si="2"/>
        <v>COLUMBIA</v>
      </c>
      <c r="D66" s="5">
        <v>20.66</v>
      </c>
      <c r="E66" s="5">
        <v>20.76</v>
      </c>
      <c r="F66" s="5">
        <v>25.2</v>
      </c>
      <c r="G66" s="5">
        <v>238.96</v>
      </c>
      <c r="H66" s="5">
        <v>24.65</v>
      </c>
      <c r="I66" s="5">
        <v>23.89</v>
      </c>
      <c r="J66" s="5">
        <v>137.27</v>
      </c>
      <c r="K66" s="5">
        <v>159</v>
      </c>
      <c r="L66" s="5">
        <v>21.55</v>
      </c>
      <c r="M66" s="5">
        <v>23.07</v>
      </c>
      <c r="N66" s="5">
        <v>247.08</v>
      </c>
      <c r="O66" s="5">
        <v>1.54</v>
      </c>
    </row>
    <row r="67" spans="1:15" ht="12.75">
      <c r="A67" s="3" t="s">
        <v>105</v>
      </c>
      <c r="B67" s="4">
        <v>38869</v>
      </c>
      <c r="C67" s="3" t="str">
        <f t="shared" si="2"/>
        <v>COLUMBIA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19.4</v>
      </c>
      <c r="M67" s="5">
        <v>0</v>
      </c>
      <c r="N67" s="5">
        <v>0</v>
      </c>
      <c r="O67" s="5">
        <v>2.68</v>
      </c>
    </row>
    <row r="68" spans="1:15" ht="12.75">
      <c r="A68" s="3" t="s">
        <v>138</v>
      </c>
      <c r="B68" s="4">
        <v>38869</v>
      </c>
      <c r="C68" s="3" t="str">
        <f t="shared" si="2"/>
        <v>COLUMBIA</v>
      </c>
      <c r="D68" s="5">
        <v>0</v>
      </c>
      <c r="E68" s="5">
        <v>21.44</v>
      </c>
      <c r="F68" s="5">
        <v>23.5</v>
      </c>
      <c r="G68" s="5">
        <v>0</v>
      </c>
      <c r="H68" s="5">
        <v>0</v>
      </c>
      <c r="I68" s="5">
        <v>0</v>
      </c>
      <c r="J68" s="5">
        <v>86.94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</row>
    <row r="69" spans="1:15" ht="12.75">
      <c r="A69" s="3" t="s">
        <v>6</v>
      </c>
      <c r="B69" s="4">
        <v>38869</v>
      </c>
      <c r="C69" s="3" t="str">
        <f t="shared" si="2"/>
        <v>COLUMBIA</v>
      </c>
      <c r="D69" s="5">
        <v>20.75</v>
      </c>
      <c r="E69" s="5">
        <v>20.75</v>
      </c>
      <c r="F69" s="5">
        <v>23.59</v>
      </c>
      <c r="G69" s="5">
        <v>226.41</v>
      </c>
      <c r="H69" s="5">
        <v>23.59</v>
      </c>
      <c r="I69" s="5">
        <v>22.84</v>
      </c>
      <c r="J69" s="5">
        <v>99.66</v>
      </c>
      <c r="K69" s="5">
        <v>99.65</v>
      </c>
      <c r="L69" s="5">
        <v>18.53</v>
      </c>
      <c r="M69" s="5">
        <v>22.72</v>
      </c>
      <c r="N69" s="5">
        <v>199.21</v>
      </c>
      <c r="O69" s="5">
        <v>0.17</v>
      </c>
    </row>
    <row r="70" spans="1:15" ht="12.75">
      <c r="A70" s="3" t="s">
        <v>112</v>
      </c>
      <c r="B70" s="4">
        <v>38869</v>
      </c>
      <c r="C70" s="3" t="str">
        <f t="shared" si="2"/>
        <v>COLUMBIA</v>
      </c>
      <c r="D70" s="5">
        <v>18.14</v>
      </c>
      <c r="E70" s="5">
        <v>18.14</v>
      </c>
      <c r="F70" s="5">
        <v>19.62</v>
      </c>
      <c r="G70" s="5">
        <v>199.15</v>
      </c>
      <c r="H70" s="5">
        <v>19.46</v>
      </c>
      <c r="I70" s="5">
        <v>18.71</v>
      </c>
      <c r="J70" s="5">
        <v>84.86</v>
      </c>
      <c r="K70" s="5">
        <v>74.16</v>
      </c>
      <c r="L70" s="5">
        <v>17.26</v>
      </c>
      <c r="M70" s="5">
        <v>18.76</v>
      </c>
      <c r="N70" s="5">
        <v>0</v>
      </c>
      <c r="O70" s="5">
        <v>0.36</v>
      </c>
    </row>
    <row r="71" spans="2:15" ht="12.75">
      <c r="B71" s="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.75">
      <c r="A72" s="2" t="s">
        <v>190</v>
      </c>
      <c r="B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.75">
      <c r="A73" s="3" t="s">
        <v>35</v>
      </c>
      <c r="B73" s="4">
        <v>38869</v>
      </c>
      <c r="C73" s="3" t="str">
        <f>"CORTLAND"</f>
        <v>CORTLAND</v>
      </c>
      <c r="D73" s="5">
        <v>0</v>
      </c>
      <c r="E73" s="5">
        <v>20.04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1.68</v>
      </c>
    </row>
    <row r="74" spans="1:15" ht="12.75">
      <c r="A74" s="3" t="s">
        <v>125</v>
      </c>
      <c r="B74" s="4">
        <v>38869</v>
      </c>
      <c r="C74" s="3" t="str">
        <f>"CORTLAND"</f>
        <v>CORTLAND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14.93</v>
      </c>
      <c r="M74" s="5">
        <v>0</v>
      </c>
      <c r="N74" s="5">
        <v>0</v>
      </c>
      <c r="O74" s="5">
        <v>0.14</v>
      </c>
    </row>
    <row r="75" spans="1:15" ht="12.75">
      <c r="A75" s="3" t="s">
        <v>41</v>
      </c>
      <c r="B75" s="4">
        <v>38869</v>
      </c>
      <c r="C75" s="3" t="str">
        <f>"CORTLAND"</f>
        <v>CORTLAND</v>
      </c>
      <c r="D75" s="5">
        <v>0</v>
      </c>
      <c r="E75" s="5">
        <v>22.03</v>
      </c>
      <c r="F75" s="5">
        <v>0</v>
      </c>
      <c r="G75" s="5">
        <v>0</v>
      </c>
      <c r="H75" s="5">
        <v>0</v>
      </c>
      <c r="I75" s="5">
        <v>23.79</v>
      </c>
      <c r="J75" s="5">
        <v>95.69</v>
      </c>
      <c r="K75" s="5">
        <v>0</v>
      </c>
      <c r="L75" s="5">
        <v>0</v>
      </c>
      <c r="M75" s="5">
        <v>0</v>
      </c>
      <c r="N75" s="5">
        <v>0</v>
      </c>
      <c r="O75" s="5">
        <v>3.5</v>
      </c>
    </row>
    <row r="76" spans="2:15" ht="12.75">
      <c r="B76" s="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.75">
      <c r="A77" s="2" t="s">
        <v>191</v>
      </c>
      <c r="B77" s="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.75">
      <c r="A78" s="3" t="s">
        <v>154</v>
      </c>
      <c r="B78" s="4">
        <v>38869</v>
      </c>
      <c r="C78" s="3" t="str">
        <f>"DELAWARE"</f>
        <v>DELAWARE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18.96</v>
      </c>
      <c r="M78" s="5">
        <v>21.01</v>
      </c>
      <c r="N78" s="5">
        <v>197.36</v>
      </c>
      <c r="O78" s="5">
        <v>0</v>
      </c>
    </row>
    <row r="79" spans="1:15" ht="12.75">
      <c r="A79" s="3" t="s">
        <v>81</v>
      </c>
      <c r="B79" s="4">
        <v>38869</v>
      </c>
      <c r="C79" s="3" t="str">
        <f>"DELAWARE"</f>
        <v>DELAWARE</v>
      </c>
      <c r="D79" s="5">
        <v>17.03</v>
      </c>
      <c r="E79" s="5">
        <v>17.74</v>
      </c>
      <c r="F79" s="5">
        <v>19.43</v>
      </c>
      <c r="G79" s="5">
        <v>0</v>
      </c>
      <c r="H79" s="5">
        <v>19.41</v>
      </c>
      <c r="I79" s="5">
        <v>20.16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0.17</v>
      </c>
    </row>
    <row r="80" spans="1:15" ht="12.75">
      <c r="A80" s="3" t="s">
        <v>60</v>
      </c>
      <c r="B80" s="4">
        <v>38869</v>
      </c>
      <c r="C80" s="3" t="str">
        <f>"DELAWARE"</f>
        <v>DELAWARE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12.93</v>
      </c>
      <c r="M80" s="5">
        <v>17.27</v>
      </c>
      <c r="N80" s="5">
        <v>0</v>
      </c>
      <c r="O80" s="5">
        <v>0.48</v>
      </c>
    </row>
    <row r="81" spans="1:15" ht="12.75">
      <c r="A81" s="3" t="s">
        <v>71</v>
      </c>
      <c r="B81" s="4">
        <v>38869</v>
      </c>
      <c r="C81" s="3" t="str">
        <f>"DELAWARE"</f>
        <v>DELAWARE</v>
      </c>
      <c r="D81" s="5">
        <v>19.76</v>
      </c>
      <c r="E81" s="5">
        <v>20.31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</row>
    <row r="82" spans="1:15" ht="12.75">
      <c r="A82" s="3" t="s">
        <v>112</v>
      </c>
      <c r="B82" s="4">
        <v>38869</v>
      </c>
      <c r="C82" s="3" t="str">
        <f>"DELAWARE"</f>
        <v>DELAWARE</v>
      </c>
      <c r="D82" s="5">
        <v>27.57</v>
      </c>
      <c r="E82" s="5">
        <v>27.55</v>
      </c>
      <c r="F82" s="5">
        <v>29.12</v>
      </c>
      <c r="G82" s="5">
        <v>321.28</v>
      </c>
      <c r="H82" s="5">
        <v>29.13</v>
      </c>
      <c r="I82" s="5">
        <v>28.79</v>
      </c>
      <c r="J82" s="5">
        <v>0</v>
      </c>
      <c r="K82" s="5">
        <v>0</v>
      </c>
      <c r="L82" s="5">
        <v>26.87</v>
      </c>
      <c r="M82" s="5">
        <v>28.37</v>
      </c>
      <c r="N82" s="5">
        <v>0</v>
      </c>
      <c r="O82" s="5">
        <v>9.9</v>
      </c>
    </row>
    <row r="83" spans="2:15" ht="12.75">
      <c r="B83" s="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.75">
      <c r="A84" s="2" t="s">
        <v>192</v>
      </c>
      <c r="B84" s="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2.75">
      <c r="A85" s="3" t="s">
        <v>89</v>
      </c>
      <c r="B85" s="4">
        <v>38869</v>
      </c>
      <c r="C85" s="3" t="str">
        <f aca="true" t="shared" si="3" ref="C85:C96">"DUTCHESS"</f>
        <v>DUTCHESS</v>
      </c>
      <c r="D85" s="5">
        <v>20.07</v>
      </c>
      <c r="E85" s="5">
        <v>18.28</v>
      </c>
      <c r="F85" s="5">
        <v>20.07</v>
      </c>
      <c r="G85" s="5">
        <v>168.42</v>
      </c>
      <c r="H85" s="5">
        <v>20.07</v>
      </c>
      <c r="I85" s="5">
        <v>20.07</v>
      </c>
      <c r="J85" s="5">
        <v>104.7</v>
      </c>
      <c r="K85" s="5">
        <v>104.7</v>
      </c>
      <c r="L85" s="5">
        <v>17.43</v>
      </c>
      <c r="M85" s="5">
        <v>18.94</v>
      </c>
      <c r="N85" s="5">
        <v>205.74</v>
      </c>
      <c r="O85" s="5">
        <v>0</v>
      </c>
    </row>
    <row r="86" spans="1:15" ht="12.75">
      <c r="A86" s="3" t="s">
        <v>64</v>
      </c>
      <c r="B86" s="4">
        <v>38869</v>
      </c>
      <c r="C86" s="3" t="str">
        <f t="shared" si="3"/>
        <v>DUTCHESS</v>
      </c>
      <c r="D86" s="5">
        <v>23.83</v>
      </c>
      <c r="E86" s="5">
        <v>24.56</v>
      </c>
      <c r="F86" s="5">
        <v>28.51</v>
      </c>
      <c r="G86" s="5">
        <v>282.82</v>
      </c>
      <c r="H86" s="5">
        <v>28.04</v>
      </c>
      <c r="I86" s="5">
        <v>26.76</v>
      </c>
      <c r="J86" s="5">
        <v>130.03</v>
      </c>
      <c r="K86" s="5">
        <v>130.03</v>
      </c>
      <c r="L86" s="5">
        <v>23.82</v>
      </c>
      <c r="M86" s="5">
        <v>27.4</v>
      </c>
      <c r="N86" s="5">
        <v>279.28</v>
      </c>
      <c r="O86" s="5">
        <v>0</v>
      </c>
    </row>
    <row r="87" spans="1:15" ht="12.75">
      <c r="A87" s="3" t="s">
        <v>62</v>
      </c>
      <c r="B87" s="4">
        <v>38869</v>
      </c>
      <c r="C87" s="3" t="str">
        <f t="shared" si="3"/>
        <v>DUTCHESS</v>
      </c>
      <c r="D87" s="5">
        <v>21.22</v>
      </c>
      <c r="E87" s="5">
        <v>21.96</v>
      </c>
      <c r="F87" s="5">
        <v>28.4</v>
      </c>
      <c r="G87" s="5">
        <v>243.68</v>
      </c>
      <c r="H87" s="5">
        <v>21.25</v>
      </c>
      <c r="I87" s="5">
        <v>22.07</v>
      </c>
      <c r="J87" s="5">
        <v>0</v>
      </c>
      <c r="K87" s="5">
        <v>0</v>
      </c>
      <c r="L87" s="5">
        <v>23.65</v>
      </c>
      <c r="M87" s="5">
        <v>25.27</v>
      </c>
      <c r="N87" s="5">
        <v>284.61</v>
      </c>
      <c r="O87" s="5">
        <v>1.98</v>
      </c>
    </row>
    <row r="88" spans="1:15" ht="12.75">
      <c r="A88" s="3" t="s">
        <v>48</v>
      </c>
      <c r="B88" s="4">
        <v>38869</v>
      </c>
      <c r="C88" s="3" t="str">
        <f t="shared" si="3"/>
        <v>DUTCHESS</v>
      </c>
      <c r="D88" s="5">
        <v>18.4</v>
      </c>
      <c r="E88" s="5">
        <v>18.43</v>
      </c>
      <c r="F88" s="5">
        <v>17.9</v>
      </c>
      <c r="G88" s="5">
        <v>147.93</v>
      </c>
      <c r="H88" s="5">
        <v>17.67</v>
      </c>
      <c r="I88" s="5">
        <v>17.67</v>
      </c>
      <c r="J88" s="5">
        <v>0</v>
      </c>
      <c r="K88" s="5">
        <v>0</v>
      </c>
      <c r="L88" s="5">
        <v>17.02</v>
      </c>
      <c r="M88" s="5">
        <v>19.12</v>
      </c>
      <c r="N88" s="5">
        <v>203.21</v>
      </c>
      <c r="O88" s="5">
        <v>0.07</v>
      </c>
    </row>
    <row r="89" spans="1:15" ht="12.75">
      <c r="A89" s="3" t="s">
        <v>80</v>
      </c>
      <c r="B89" s="4">
        <v>38869</v>
      </c>
      <c r="C89" s="3" t="str">
        <f t="shared" si="3"/>
        <v>DUTCHESS</v>
      </c>
      <c r="D89" s="5">
        <v>19.2</v>
      </c>
      <c r="E89" s="5">
        <v>19.9</v>
      </c>
      <c r="F89" s="5">
        <v>0</v>
      </c>
      <c r="G89" s="5">
        <v>0</v>
      </c>
      <c r="H89" s="5">
        <v>0</v>
      </c>
      <c r="I89" s="5">
        <v>20.02</v>
      </c>
      <c r="J89" s="5">
        <v>77.49</v>
      </c>
      <c r="K89" s="5">
        <v>0</v>
      </c>
      <c r="L89" s="5">
        <v>0</v>
      </c>
      <c r="M89" s="5">
        <v>0</v>
      </c>
      <c r="N89" s="5">
        <v>0</v>
      </c>
      <c r="O89" s="5">
        <v>1.07</v>
      </c>
    </row>
    <row r="90" spans="1:15" ht="12.75">
      <c r="A90" s="3" t="s">
        <v>56</v>
      </c>
      <c r="B90" s="4">
        <v>38869</v>
      </c>
      <c r="C90" s="3" t="str">
        <f t="shared" si="3"/>
        <v>DUTCHESS</v>
      </c>
      <c r="D90" s="5">
        <v>23.95</v>
      </c>
      <c r="E90" s="5">
        <v>22.92</v>
      </c>
      <c r="F90" s="5">
        <v>0</v>
      </c>
      <c r="G90" s="5">
        <v>0</v>
      </c>
      <c r="H90" s="5">
        <v>28.69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5.94</v>
      </c>
    </row>
    <row r="91" spans="1:15" ht="12.75">
      <c r="A91" s="3" t="s">
        <v>118</v>
      </c>
      <c r="B91" s="4">
        <v>38869</v>
      </c>
      <c r="C91" s="3" t="str">
        <f t="shared" si="3"/>
        <v>DUTCHESS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16.82</v>
      </c>
      <c r="M91" s="5">
        <v>0</v>
      </c>
      <c r="N91" s="5">
        <v>0</v>
      </c>
      <c r="O91" s="5">
        <v>0.24</v>
      </c>
    </row>
    <row r="92" spans="1:15" ht="12.75">
      <c r="A92" s="3" t="s">
        <v>49</v>
      </c>
      <c r="B92" s="4">
        <v>38869</v>
      </c>
      <c r="C92" s="3" t="str">
        <f t="shared" si="3"/>
        <v>DUTCHESS</v>
      </c>
      <c r="D92" s="5">
        <v>20.74</v>
      </c>
      <c r="E92" s="5">
        <v>20.98</v>
      </c>
      <c r="F92" s="5">
        <v>0</v>
      </c>
      <c r="G92" s="5">
        <v>0</v>
      </c>
      <c r="H92" s="5">
        <v>0</v>
      </c>
      <c r="I92" s="5">
        <v>21.06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1.51</v>
      </c>
    </row>
    <row r="93" spans="1:15" ht="12.75">
      <c r="A93" s="3" t="s">
        <v>156</v>
      </c>
      <c r="B93" s="4">
        <v>38869</v>
      </c>
      <c r="C93" s="3" t="str">
        <f t="shared" si="3"/>
        <v>DUTCHESS</v>
      </c>
      <c r="D93" s="5">
        <v>0</v>
      </c>
      <c r="E93" s="5">
        <v>19.3</v>
      </c>
      <c r="F93" s="5">
        <v>21.36</v>
      </c>
      <c r="G93" s="5">
        <v>0</v>
      </c>
      <c r="H93" s="5">
        <v>0</v>
      </c>
      <c r="I93" s="5">
        <v>19.75</v>
      </c>
      <c r="J93" s="5">
        <v>77.19</v>
      </c>
      <c r="K93" s="5">
        <v>83.66</v>
      </c>
      <c r="L93" s="5">
        <v>0</v>
      </c>
      <c r="M93" s="5">
        <v>0</v>
      </c>
      <c r="N93" s="5">
        <v>0</v>
      </c>
      <c r="O93" s="5">
        <v>0</v>
      </c>
    </row>
    <row r="94" spans="1:15" ht="12.75">
      <c r="A94" s="3" t="s">
        <v>91</v>
      </c>
      <c r="B94" s="4">
        <v>38869</v>
      </c>
      <c r="C94" s="3" t="str">
        <f t="shared" si="3"/>
        <v>DUTCHESS</v>
      </c>
      <c r="D94" s="5">
        <v>18.2</v>
      </c>
      <c r="E94" s="5">
        <v>18.84</v>
      </c>
      <c r="F94" s="5">
        <v>22.89</v>
      </c>
      <c r="G94" s="5">
        <v>211.51</v>
      </c>
      <c r="H94" s="5">
        <v>17.19</v>
      </c>
      <c r="I94" s="5">
        <v>18.06</v>
      </c>
      <c r="J94" s="5">
        <v>75.21</v>
      </c>
      <c r="K94" s="5">
        <v>0</v>
      </c>
      <c r="L94" s="5">
        <v>0</v>
      </c>
      <c r="M94" s="5">
        <v>0</v>
      </c>
      <c r="N94" s="5">
        <v>0</v>
      </c>
      <c r="O94" s="5">
        <v>0.44</v>
      </c>
    </row>
    <row r="95" spans="1:15" ht="12.75">
      <c r="A95" s="3" t="s">
        <v>87</v>
      </c>
      <c r="B95" s="4">
        <v>38869</v>
      </c>
      <c r="C95" s="3" t="str">
        <f t="shared" si="3"/>
        <v>DUTCHESS</v>
      </c>
      <c r="D95" s="5">
        <v>23.8</v>
      </c>
      <c r="E95" s="5">
        <v>23.81</v>
      </c>
      <c r="F95" s="5">
        <v>0</v>
      </c>
      <c r="G95" s="5">
        <v>309.88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6.86</v>
      </c>
    </row>
    <row r="96" spans="1:15" ht="12.75">
      <c r="A96" s="3" t="s">
        <v>6</v>
      </c>
      <c r="B96" s="4">
        <v>38869</v>
      </c>
      <c r="C96" s="3" t="str">
        <f t="shared" si="3"/>
        <v>DUTCHESS</v>
      </c>
      <c r="D96" s="5">
        <v>21.23</v>
      </c>
      <c r="E96" s="5">
        <v>21.43</v>
      </c>
      <c r="F96" s="5">
        <v>23.55</v>
      </c>
      <c r="G96" s="5">
        <v>241.77</v>
      </c>
      <c r="H96" s="5">
        <v>23.12</v>
      </c>
      <c r="I96" s="5">
        <v>22.84</v>
      </c>
      <c r="J96" s="5">
        <v>115.67</v>
      </c>
      <c r="K96" s="5">
        <v>114.31</v>
      </c>
      <c r="L96" s="5">
        <v>20.47</v>
      </c>
      <c r="M96" s="5">
        <v>20.68</v>
      </c>
      <c r="N96" s="5">
        <v>219.43</v>
      </c>
      <c r="O96" s="5">
        <v>0.85</v>
      </c>
    </row>
    <row r="97" spans="2:15" ht="12.75">
      <c r="B97" s="4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ht="12.75">
      <c r="A98" s="2" t="s">
        <v>193</v>
      </c>
      <c r="B98" s="4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ht="12.75">
      <c r="A99" s="3" t="s">
        <v>82</v>
      </c>
      <c r="B99" s="4">
        <v>38869</v>
      </c>
      <c r="C99" s="3" t="str">
        <f aca="true" t="shared" si="4" ref="C99:C114">"ERIE"</f>
        <v>ERIE</v>
      </c>
      <c r="D99" s="5">
        <v>21.77</v>
      </c>
      <c r="E99" s="5">
        <v>22.5</v>
      </c>
      <c r="F99" s="5">
        <v>21.98</v>
      </c>
      <c r="G99" s="5">
        <v>224.51</v>
      </c>
      <c r="H99" s="5">
        <v>21.8</v>
      </c>
      <c r="I99" s="5">
        <v>22.61</v>
      </c>
      <c r="J99" s="5">
        <v>74.3</v>
      </c>
      <c r="K99" s="5">
        <v>86.6</v>
      </c>
      <c r="L99" s="5">
        <v>0</v>
      </c>
      <c r="M99" s="5">
        <v>0</v>
      </c>
      <c r="N99" s="5">
        <v>0</v>
      </c>
      <c r="O99" s="5">
        <v>1.78</v>
      </c>
    </row>
    <row r="100" spans="1:15" ht="12.75">
      <c r="A100" s="3" t="s">
        <v>35</v>
      </c>
      <c r="B100" s="4">
        <v>38869</v>
      </c>
      <c r="C100" s="3" t="str">
        <f t="shared" si="4"/>
        <v>ERIE</v>
      </c>
      <c r="D100" s="5">
        <v>18.57</v>
      </c>
      <c r="E100" s="5">
        <v>18.57</v>
      </c>
      <c r="F100" s="5">
        <v>0</v>
      </c>
      <c r="G100" s="5">
        <v>0</v>
      </c>
      <c r="H100" s="5">
        <v>20.17</v>
      </c>
      <c r="I100" s="5">
        <v>20.18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2.62</v>
      </c>
    </row>
    <row r="101" spans="1:15" ht="12.75">
      <c r="A101" s="3" t="s">
        <v>59</v>
      </c>
      <c r="B101" s="4">
        <v>38869</v>
      </c>
      <c r="C101" s="3" t="str">
        <f t="shared" si="4"/>
        <v>ERIE</v>
      </c>
      <c r="D101" s="5">
        <v>12.77</v>
      </c>
      <c r="E101" s="5">
        <v>18.49</v>
      </c>
      <c r="F101" s="5">
        <v>18.75</v>
      </c>
      <c r="G101" s="5">
        <v>0</v>
      </c>
      <c r="H101" s="5">
        <v>12.79</v>
      </c>
      <c r="I101" s="5">
        <v>18.6</v>
      </c>
      <c r="J101" s="5">
        <v>72.22</v>
      </c>
      <c r="K101" s="5">
        <v>0</v>
      </c>
      <c r="L101" s="5">
        <v>0</v>
      </c>
      <c r="M101" s="5">
        <v>0</v>
      </c>
      <c r="N101" s="5">
        <v>0</v>
      </c>
      <c r="O101" s="5">
        <v>2.58</v>
      </c>
    </row>
    <row r="102" spans="1:15" ht="12.75">
      <c r="A102" s="3" t="s">
        <v>28</v>
      </c>
      <c r="B102" s="4">
        <v>38869</v>
      </c>
      <c r="C102" s="3" t="str">
        <f t="shared" si="4"/>
        <v>ERIE</v>
      </c>
      <c r="D102" s="5">
        <v>18.3</v>
      </c>
      <c r="E102" s="5">
        <v>18.3</v>
      </c>
      <c r="F102" s="5">
        <v>18.3</v>
      </c>
      <c r="G102" s="5">
        <v>214.93</v>
      </c>
      <c r="H102" s="5">
        <v>18.3</v>
      </c>
      <c r="I102" s="5">
        <v>18.3</v>
      </c>
      <c r="J102" s="5">
        <v>52.4</v>
      </c>
      <c r="K102" s="5">
        <v>0</v>
      </c>
      <c r="L102" s="5">
        <v>0</v>
      </c>
      <c r="M102" s="5">
        <v>0</v>
      </c>
      <c r="N102" s="5">
        <v>0</v>
      </c>
      <c r="O102" s="5">
        <v>1.98</v>
      </c>
    </row>
    <row r="103" spans="1:15" ht="12.75">
      <c r="A103" s="3" t="s">
        <v>66</v>
      </c>
      <c r="B103" s="4">
        <v>38869</v>
      </c>
      <c r="C103" s="3" t="str">
        <f t="shared" si="4"/>
        <v>ERIE</v>
      </c>
      <c r="D103" s="5">
        <v>16.77</v>
      </c>
      <c r="E103" s="5">
        <v>17.82</v>
      </c>
      <c r="F103" s="5">
        <v>22.18</v>
      </c>
      <c r="G103" s="5">
        <v>0</v>
      </c>
      <c r="H103" s="5">
        <v>18.28</v>
      </c>
      <c r="I103" s="5">
        <v>20.21</v>
      </c>
      <c r="J103" s="5">
        <v>79.1</v>
      </c>
      <c r="K103" s="5">
        <v>0</v>
      </c>
      <c r="L103" s="5">
        <v>0</v>
      </c>
      <c r="M103" s="5">
        <v>0</v>
      </c>
      <c r="N103" s="5">
        <v>0</v>
      </c>
      <c r="O103" s="5">
        <v>1.85</v>
      </c>
    </row>
    <row r="104" spans="1:15" ht="12.75">
      <c r="A104" s="3" t="s">
        <v>43</v>
      </c>
      <c r="B104" s="4">
        <v>38869</v>
      </c>
      <c r="C104" s="3" t="str">
        <f t="shared" si="4"/>
        <v>ERIE</v>
      </c>
      <c r="D104" s="5">
        <v>18.45</v>
      </c>
      <c r="E104" s="5">
        <v>18.45</v>
      </c>
      <c r="F104" s="5">
        <v>0</v>
      </c>
      <c r="G104" s="5">
        <v>0</v>
      </c>
      <c r="H104" s="5">
        <v>0</v>
      </c>
      <c r="I104" s="5">
        <v>0</v>
      </c>
      <c r="J104" s="5">
        <v>77.98</v>
      </c>
      <c r="K104" s="5">
        <v>0</v>
      </c>
      <c r="L104" s="5">
        <v>0</v>
      </c>
      <c r="M104" s="5">
        <v>0</v>
      </c>
      <c r="N104" s="5">
        <v>0</v>
      </c>
      <c r="O104" s="5">
        <v>1.27</v>
      </c>
    </row>
    <row r="105" spans="1:15" ht="12.75">
      <c r="A105" s="3" t="s">
        <v>137</v>
      </c>
      <c r="B105" s="4">
        <v>38869</v>
      </c>
      <c r="C105" s="3" t="str">
        <f t="shared" si="4"/>
        <v>ERIE</v>
      </c>
      <c r="D105" s="5">
        <v>19.08</v>
      </c>
      <c r="E105" s="5">
        <v>19.08</v>
      </c>
      <c r="F105" s="5">
        <v>0</v>
      </c>
      <c r="G105" s="5">
        <v>0</v>
      </c>
      <c r="H105" s="5">
        <v>19.08</v>
      </c>
      <c r="I105" s="5">
        <v>19.08</v>
      </c>
      <c r="J105" s="5">
        <v>63.07</v>
      </c>
      <c r="K105" s="5">
        <v>0</v>
      </c>
      <c r="L105" s="5">
        <v>0</v>
      </c>
      <c r="M105" s="5">
        <v>0</v>
      </c>
      <c r="N105" s="5">
        <v>0</v>
      </c>
      <c r="O105" s="5">
        <v>1.65</v>
      </c>
    </row>
    <row r="106" spans="1:15" ht="12.75">
      <c r="A106" s="3" t="s">
        <v>29</v>
      </c>
      <c r="B106" s="4">
        <v>38869</v>
      </c>
      <c r="C106" s="3" t="str">
        <f t="shared" si="4"/>
        <v>ERIE</v>
      </c>
      <c r="D106" s="5">
        <v>19.33</v>
      </c>
      <c r="E106" s="5">
        <v>19.47</v>
      </c>
      <c r="F106" s="5">
        <v>19.73</v>
      </c>
      <c r="G106" s="5">
        <v>0</v>
      </c>
      <c r="H106" s="5">
        <v>19.04</v>
      </c>
      <c r="I106" s="5">
        <v>19.27</v>
      </c>
      <c r="J106" s="5">
        <v>85.9</v>
      </c>
      <c r="K106" s="5">
        <v>0</v>
      </c>
      <c r="L106" s="5">
        <v>0</v>
      </c>
      <c r="M106" s="5">
        <v>0</v>
      </c>
      <c r="N106" s="5">
        <v>0</v>
      </c>
      <c r="O106" s="5">
        <v>2.9</v>
      </c>
    </row>
    <row r="107" spans="1:15" ht="12.75">
      <c r="A107" s="3" t="s">
        <v>30</v>
      </c>
      <c r="B107" s="4">
        <v>38869</v>
      </c>
      <c r="C107" s="3" t="str">
        <f t="shared" si="4"/>
        <v>ERIE</v>
      </c>
      <c r="D107" s="5">
        <v>20.2</v>
      </c>
      <c r="E107" s="5">
        <v>21.91</v>
      </c>
      <c r="F107" s="5">
        <v>20.65</v>
      </c>
      <c r="G107" s="5">
        <v>274.85</v>
      </c>
      <c r="H107" s="5">
        <v>20.25</v>
      </c>
      <c r="I107" s="5">
        <v>21.13</v>
      </c>
      <c r="J107" s="5">
        <v>83.46</v>
      </c>
      <c r="K107" s="5">
        <v>0</v>
      </c>
      <c r="L107" s="5">
        <v>0</v>
      </c>
      <c r="M107" s="5">
        <v>0</v>
      </c>
      <c r="N107" s="5">
        <v>0</v>
      </c>
      <c r="O107" s="5">
        <v>3.19</v>
      </c>
    </row>
    <row r="108" spans="1:15" ht="12.75">
      <c r="A108" s="3" t="s">
        <v>135</v>
      </c>
      <c r="B108" s="4">
        <v>38869</v>
      </c>
      <c r="C108" s="3" t="str">
        <f t="shared" si="4"/>
        <v>ERIE</v>
      </c>
      <c r="D108" s="5">
        <v>0</v>
      </c>
      <c r="E108" s="5">
        <v>0</v>
      </c>
      <c r="F108" s="5">
        <v>0</v>
      </c>
      <c r="G108" s="5">
        <v>0</v>
      </c>
      <c r="H108" s="5">
        <v>20.2</v>
      </c>
      <c r="I108" s="5">
        <v>21.03</v>
      </c>
      <c r="J108" s="5">
        <v>32.78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</row>
    <row r="109" spans="1:15" ht="12.75">
      <c r="A109" s="3" t="s">
        <v>37</v>
      </c>
      <c r="B109" s="4">
        <v>38869</v>
      </c>
      <c r="C109" s="3" t="str">
        <f t="shared" si="4"/>
        <v>ERIE</v>
      </c>
      <c r="D109" s="5">
        <v>19.55</v>
      </c>
      <c r="E109" s="5">
        <v>19.55</v>
      </c>
      <c r="F109" s="5">
        <v>0</v>
      </c>
      <c r="G109" s="5">
        <v>0</v>
      </c>
      <c r="H109" s="5">
        <v>19.55</v>
      </c>
      <c r="I109" s="5">
        <v>19.55</v>
      </c>
      <c r="J109" s="5">
        <v>0</v>
      </c>
      <c r="K109" s="5">
        <v>47.25</v>
      </c>
      <c r="L109" s="5">
        <v>0</v>
      </c>
      <c r="M109" s="5">
        <v>0</v>
      </c>
      <c r="N109" s="5">
        <v>0</v>
      </c>
      <c r="O109" s="5">
        <v>0</v>
      </c>
    </row>
    <row r="110" spans="1:15" ht="12.75">
      <c r="A110" s="3" t="s">
        <v>132</v>
      </c>
      <c r="B110" s="4">
        <v>38869</v>
      </c>
      <c r="C110" s="3" t="str">
        <f t="shared" si="4"/>
        <v>ERIE</v>
      </c>
      <c r="D110" s="5">
        <v>16.18</v>
      </c>
      <c r="E110" s="5">
        <v>16.18</v>
      </c>
      <c r="F110" s="5">
        <v>0</v>
      </c>
      <c r="G110" s="5">
        <v>0</v>
      </c>
      <c r="H110" s="5">
        <v>0</v>
      </c>
      <c r="I110" s="5">
        <v>0</v>
      </c>
      <c r="J110" s="5">
        <v>49.65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</row>
    <row r="111" spans="1:15" ht="12.75">
      <c r="A111" s="3" t="s">
        <v>67</v>
      </c>
      <c r="B111" s="4">
        <v>38869</v>
      </c>
      <c r="C111" s="3" t="str">
        <f t="shared" si="4"/>
        <v>ERIE</v>
      </c>
      <c r="D111" s="5">
        <v>17.87</v>
      </c>
      <c r="E111" s="5">
        <v>18.89</v>
      </c>
      <c r="F111" s="5">
        <v>19.99</v>
      </c>
      <c r="G111" s="5">
        <v>206.68</v>
      </c>
      <c r="H111" s="5">
        <v>17.71</v>
      </c>
      <c r="I111" s="5">
        <v>18.86</v>
      </c>
      <c r="J111" s="5">
        <v>64.02</v>
      </c>
      <c r="K111" s="5">
        <v>0</v>
      </c>
      <c r="L111" s="5">
        <v>17.43</v>
      </c>
      <c r="M111" s="5">
        <v>19.59</v>
      </c>
      <c r="N111" s="5">
        <v>0</v>
      </c>
      <c r="O111" s="5">
        <v>0.88</v>
      </c>
    </row>
    <row r="112" spans="1:15" ht="12.75">
      <c r="A112" s="3" t="s">
        <v>24</v>
      </c>
      <c r="B112" s="4">
        <v>38869</v>
      </c>
      <c r="C112" s="3" t="str">
        <f t="shared" si="4"/>
        <v>ERIE</v>
      </c>
      <c r="D112" s="5">
        <v>22.24</v>
      </c>
      <c r="E112" s="5">
        <v>22.44</v>
      </c>
      <c r="F112" s="5">
        <v>18.61</v>
      </c>
      <c r="G112" s="5">
        <v>0</v>
      </c>
      <c r="H112" s="5">
        <v>22.24</v>
      </c>
      <c r="I112" s="5">
        <v>22.44</v>
      </c>
      <c r="J112" s="5">
        <v>58.13</v>
      </c>
      <c r="K112" s="5">
        <v>0</v>
      </c>
      <c r="L112" s="5">
        <v>0</v>
      </c>
      <c r="M112" s="5">
        <v>0</v>
      </c>
      <c r="N112" s="5">
        <v>0</v>
      </c>
      <c r="O112" s="5">
        <v>3.91</v>
      </c>
    </row>
    <row r="113" spans="1:15" ht="12.75">
      <c r="A113" s="3" t="s">
        <v>33</v>
      </c>
      <c r="B113" s="4">
        <v>38869</v>
      </c>
      <c r="C113" s="3" t="str">
        <f t="shared" si="4"/>
        <v>ERIE</v>
      </c>
      <c r="D113" s="5">
        <v>22.39</v>
      </c>
      <c r="E113" s="5">
        <v>22.9</v>
      </c>
      <c r="F113" s="5">
        <v>24.47</v>
      </c>
      <c r="G113" s="5">
        <v>0</v>
      </c>
      <c r="H113" s="5">
        <v>23.07</v>
      </c>
      <c r="I113" s="5">
        <v>23.89</v>
      </c>
      <c r="J113" s="5">
        <v>80.32</v>
      </c>
      <c r="K113" s="5">
        <v>0</v>
      </c>
      <c r="L113" s="5">
        <v>0</v>
      </c>
      <c r="M113" s="5">
        <v>0</v>
      </c>
      <c r="N113" s="5">
        <v>0</v>
      </c>
      <c r="O113" s="5">
        <v>2.94</v>
      </c>
    </row>
    <row r="114" spans="1:15" ht="12.75">
      <c r="A114" s="3" t="s">
        <v>152</v>
      </c>
      <c r="B114" s="4">
        <v>38869</v>
      </c>
      <c r="C114" s="3" t="str">
        <f t="shared" si="4"/>
        <v>ERIE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20.21</v>
      </c>
      <c r="M114" s="5">
        <v>0</v>
      </c>
      <c r="N114" s="5">
        <v>0</v>
      </c>
      <c r="O114" s="5">
        <v>0</v>
      </c>
    </row>
    <row r="115" spans="1:15" ht="12.75">
      <c r="A115" s="3" t="s">
        <v>39</v>
      </c>
      <c r="B115" s="4">
        <v>38869</v>
      </c>
      <c r="C115" s="3" t="str">
        <f>"ESSEX"</f>
        <v>ESSEX</v>
      </c>
      <c r="D115" s="5">
        <v>23.23</v>
      </c>
      <c r="E115" s="5">
        <v>23.53</v>
      </c>
      <c r="F115" s="5">
        <v>24.66</v>
      </c>
      <c r="G115" s="5">
        <v>0</v>
      </c>
      <c r="H115" s="5">
        <v>24.2</v>
      </c>
      <c r="I115" s="5">
        <v>23.97</v>
      </c>
      <c r="J115" s="5">
        <v>0</v>
      </c>
      <c r="K115" s="5">
        <v>0</v>
      </c>
      <c r="L115" s="5">
        <v>20.49</v>
      </c>
      <c r="M115" s="5">
        <v>0</v>
      </c>
      <c r="N115" s="5">
        <v>0</v>
      </c>
      <c r="O115" s="5">
        <v>2.99</v>
      </c>
    </row>
    <row r="116" spans="2:15" ht="12.75">
      <c r="B116" s="4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15" ht="12.75">
      <c r="A117" s="2" t="s">
        <v>194</v>
      </c>
      <c r="B117" s="4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1:15" ht="12.75">
      <c r="A118" s="3" t="s">
        <v>29</v>
      </c>
      <c r="B118" s="4">
        <v>38869</v>
      </c>
      <c r="C118" s="3" t="str">
        <f>"FRANKLIN"</f>
        <v>FRANKLIN</v>
      </c>
      <c r="D118" s="5">
        <v>23.21</v>
      </c>
      <c r="E118" s="5">
        <v>23.51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2.96</v>
      </c>
    </row>
    <row r="119" spans="1:15" ht="12.75">
      <c r="A119" s="3" t="s">
        <v>39</v>
      </c>
      <c r="B119" s="4">
        <v>38869</v>
      </c>
      <c r="C119" s="3" t="str">
        <f>"FRANKLIN"</f>
        <v>FRANKLIN</v>
      </c>
      <c r="D119" s="5">
        <v>22.4</v>
      </c>
      <c r="E119" s="5">
        <v>22.7</v>
      </c>
      <c r="F119" s="5">
        <v>23.83</v>
      </c>
      <c r="G119" s="5">
        <v>0</v>
      </c>
      <c r="H119" s="5">
        <v>23.37</v>
      </c>
      <c r="I119" s="5">
        <v>23.14</v>
      </c>
      <c r="J119" s="5">
        <v>0</v>
      </c>
      <c r="K119" s="5">
        <v>0</v>
      </c>
      <c r="L119" s="5">
        <v>19.66</v>
      </c>
      <c r="M119" s="5">
        <v>0</v>
      </c>
      <c r="N119" s="5">
        <v>0</v>
      </c>
      <c r="O119" s="5">
        <v>2.16</v>
      </c>
    </row>
    <row r="120" spans="1:15" ht="12.75">
      <c r="A120" s="3" t="s">
        <v>178</v>
      </c>
      <c r="B120" s="4">
        <v>38869</v>
      </c>
      <c r="C120" s="3" t="str">
        <f>"FRANKLIN"</f>
        <v>FRANKLIN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14.18</v>
      </c>
      <c r="M120" s="5">
        <v>0</v>
      </c>
      <c r="N120" s="5">
        <v>0</v>
      </c>
      <c r="O120" s="5">
        <v>0.16</v>
      </c>
    </row>
    <row r="121" spans="1:15" ht="12.75">
      <c r="A121" s="3" t="s">
        <v>153</v>
      </c>
      <c r="B121" s="4">
        <v>38869</v>
      </c>
      <c r="C121" s="3" t="str">
        <f>"FRANKLIN"</f>
        <v>FRANKLIN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15.84</v>
      </c>
      <c r="M121" s="5">
        <v>0</v>
      </c>
      <c r="N121" s="5">
        <v>0</v>
      </c>
      <c r="O121" s="5">
        <v>0</v>
      </c>
    </row>
    <row r="122" spans="2:15" ht="12.75">
      <c r="B122" s="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ht="12.75">
      <c r="A123" s="2" t="s">
        <v>195</v>
      </c>
      <c r="B123" s="4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1:15" ht="12.75">
      <c r="A124" s="3" t="s">
        <v>60</v>
      </c>
      <c r="B124" s="4">
        <v>38869</v>
      </c>
      <c r="C124" s="3" t="str">
        <f>"FULTON"</f>
        <v>FULTON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12.98</v>
      </c>
      <c r="M124" s="5">
        <v>16.54</v>
      </c>
      <c r="N124" s="5">
        <v>0</v>
      </c>
      <c r="O124" s="5">
        <v>0</v>
      </c>
    </row>
    <row r="125" spans="1:15" ht="12.75">
      <c r="A125" s="3" t="s">
        <v>112</v>
      </c>
      <c r="B125" s="4">
        <v>38869</v>
      </c>
      <c r="C125" s="3" t="str">
        <f>"FULTON"</f>
        <v>FULTON</v>
      </c>
      <c r="D125" s="5">
        <v>16.42</v>
      </c>
      <c r="E125" s="5">
        <v>16.42</v>
      </c>
      <c r="F125" s="5">
        <v>19.35</v>
      </c>
      <c r="G125" s="5">
        <v>262.95</v>
      </c>
      <c r="H125" s="5">
        <v>19.35</v>
      </c>
      <c r="I125" s="5">
        <v>19.35</v>
      </c>
      <c r="J125" s="5">
        <v>0</v>
      </c>
      <c r="K125" s="5">
        <v>0</v>
      </c>
      <c r="L125" s="5">
        <v>15</v>
      </c>
      <c r="M125" s="5">
        <v>17.62</v>
      </c>
      <c r="N125" s="5">
        <v>0</v>
      </c>
      <c r="O125" s="5">
        <v>0.09</v>
      </c>
    </row>
    <row r="126" spans="2:15" ht="12.75">
      <c r="B126" s="4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1:15" ht="12.75">
      <c r="A127" s="3" t="s">
        <v>196</v>
      </c>
      <c r="B127" s="4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1:15" ht="12.75">
      <c r="A128" s="3" t="s">
        <v>134</v>
      </c>
      <c r="B128" s="4">
        <v>38869</v>
      </c>
      <c r="C128" s="3" t="str">
        <f>"GENESEE"</f>
        <v>GENESEE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21.03</v>
      </c>
      <c r="M128" s="5">
        <v>0</v>
      </c>
      <c r="N128" s="5">
        <v>0</v>
      </c>
      <c r="O128" s="5">
        <v>5.61</v>
      </c>
    </row>
    <row r="129" spans="1:15" ht="12.75">
      <c r="A129" s="3" t="s">
        <v>44</v>
      </c>
      <c r="B129" s="4">
        <v>38869</v>
      </c>
      <c r="C129" s="3" t="str">
        <f>"GENESEE"</f>
        <v>GENESEE</v>
      </c>
      <c r="D129" s="5">
        <v>0</v>
      </c>
      <c r="E129" s="5">
        <v>25.88</v>
      </c>
      <c r="F129" s="5">
        <v>0</v>
      </c>
      <c r="G129" s="5">
        <v>0</v>
      </c>
      <c r="H129" s="5">
        <v>0</v>
      </c>
      <c r="I129" s="5">
        <v>0</v>
      </c>
      <c r="J129" s="5">
        <v>96.11</v>
      </c>
      <c r="K129" s="5">
        <v>96.11</v>
      </c>
      <c r="L129" s="5">
        <v>23.18</v>
      </c>
      <c r="M129" s="5">
        <v>24.9</v>
      </c>
      <c r="N129" s="5">
        <v>0</v>
      </c>
      <c r="O129" s="5">
        <v>6.16</v>
      </c>
    </row>
    <row r="130" spans="1:15" ht="12.75">
      <c r="A130" s="3" t="s">
        <v>6</v>
      </c>
      <c r="B130" s="4">
        <v>38869</v>
      </c>
      <c r="C130" s="3" t="str">
        <f>"GENESEE"</f>
        <v>GENESEE</v>
      </c>
      <c r="D130" s="5">
        <v>22.42</v>
      </c>
      <c r="E130" s="5">
        <v>22.42</v>
      </c>
      <c r="F130" s="5">
        <v>26.48</v>
      </c>
      <c r="G130" s="5">
        <v>257.78</v>
      </c>
      <c r="H130" s="5">
        <v>26.48</v>
      </c>
      <c r="I130" s="5">
        <v>26.48</v>
      </c>
      <c r="J130" s="5">
        <v>113.74</v>
      </c>
      <c r="K130" s="5">
        <v>132.11</v>
      </c>
      <c r="L130" s="5">
        <v>22.87</v>
      </c>
      <c r="M130" s="5">
        <v>25.12</v>
      </c>
      <c r="N130" s="5">
        <v>243.53</v>
      </c>
      <c r="O130" s="5">
        <v>2.87</v>
      </c>
    </row>
    <row r="131" spans="2:15" ht="12.75">
      <c r="B131" s="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15" ht="12.75">
      <c r="A132" s="2" t="s">
        <v>197</v>
      </c>
      <c r="B132" s="4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1:15" ht="12.75">
      <c r="A133" s="3" t="s">
        <v>35</v>
      </c>
      <c r="B133" s="4">
        <v>38869</v>
      </c>
      <c r="C133" s="3" t="str">
        <f aca="true" t="shared" si="5" ref="C133:C141">"GREENE"</f>
        <v>GREENE</v>
      </c>
      <c r="D133" s="5">
        <v>20.66</v>
      </c>
      <c r="E133" s="5">
        <v>20.64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4.82</v>
      </c>
    </row>
    <row r="134" spans="1:15" ht="12.75">
      <c r="A134" s="3" t="s">
        <v>158</v>
      </c>
      <c r="B134" s="4">
        <v>38869</v>
      </c>
      <c r="C134" s="3" t="str">
        <f t="shared" si="5"/>
        <v>GREENE</v>
      </c>
      <c r="D134" s="5">
        <v>19.55</v>
      </c>
      <c r="E134" s="5">
        <v>20.58</v>
      </c>
      <c r="F134" s="5">
        <v>26.7</v>
      </c>
      <c r="G134" s="5">
        <v>221.33</v>
      </c>
      <c r="H134" s="5">
        <v>0</v>
      </c>
      <c r="I134" s="5">
        <v>0</v>
      </c>
      <c r="J134" s="5">
        <v>79</v>
      </c>
      <c r="K134" s="5">
        <v>79</v>
      </c>
      <c r="L134" s="5">
        <v>0</v>
      </c>
      <c r="M134" s="5">
        <v>0</v>
      </c>
      <c r="N134" s="5">
        <v>0</v>
      </c>
      <c r="O134" s="5">
        <v>0</v>
      </c>
    </row>
    <row r="135" spans="1:15" ht="12.75">
      <c r="A135" s="3" t="s">
        <v>62</v>
      </c>
      <c r="B135" s="4">
        <v>38869</v>
      </c>
      <c r="C135" s="3" t="str">
        <f t="shared" si="5"/>
        <v>GREENE</v>
      </c>
      <c r="D135" s="5">
        <v>19.63</v>
      </c>
      <c r="E135" s="5">
        <v>19.9</v>
      </c>
      <c r="F135" s="5">
        <v>27.44</v>
      </c>
      <c r="G135" s="5">
        <v>257.54</v>
      </c>
      <c r="H135" s="5">
        <v>27.24</v>
      </c>
      <c r="I135" s="5">
        <v>26.49</v>
      </c>
      <c r="J135" s="5">
        <v>0</v>
      </c>
      <c r="K135" s="5">
        <v>0</v>
      </c>
      <c r="L135" s="5">
        <v>21.18</v>
      </c>
      <c r="M135" s="5">
        <v>23.25</v>
      </c>
      <c r="N135" s="5">
        <v>242.08</v>
      </c>
      <c r="O135" s="5">
        <v>0.02</v>
      </c>
    </row>
    <row r="136" spans="1:15" ht="12.75">
      <c r="A136" s="3" t="s">
        <v>48</v>
      </c>
      <c r="B136" s="4">
        <v>38869</v>
      </c>
      <c r="C136" s="3" t="str">
        <f t="shared" si="5"/>
        <v>GREENE</v>
      </c>
      <c r="D136" s="5">
        <v>17.91</v>
      </c>
      <c r="E136" s="5">
        <v>17.93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</row>
    <row r="137" spans="1:15" ht="12.75">
      <c r="A137" s="3" t="s">
        <v>154</v>
      </c>
      <c r="B137" s="4">
        <v>38869</v>
      </c>
      <c r="C137" s="3" t="str">
        <f t="shared" si="5"/>
        <v>GREENE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18.96</v>
      </c>
      <c r="M137" s="5">
        <v>21.01</v>
      </c>
      <c r="N137" s="5">
        <v>197.36</v>
      </c>
      <c r="O137" s="5">
        <v>0</v>
      </c>
    </row>
    <row r="138" spans="1:15" ht="12.75">
      <c r="A138" s="3" t="s">
        <v>133</v>
      </c>
      <c r="B138" s="4">
        <v>38869</v>
      </c>
      <c r="C138" s="3" t="str">
        <f t="shared" si="5"/>
        <v>GREENE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16.92</v>
      </c>
      <c r="N138" s="5">
        <v>0</v>
      </c>
      <c r="O138" s="5">
        <v>0</v>
      </c>
    </row>
    <row r="139" spans="1:15" ht="12.75">
      <c r="A139" s="3" t="s">
        <v>138</v>
      </c>
      <c r="B139" s="4">
        <v>38869</v>
      </c>
      <c r="C139" s="3" t="str">
        <f t="shared" si="5"/>
        <v>GREENE</v>
      </c>
      <c r="D139" s="5">
        <v>21.09</v>
      </c>
      <c r="E139" s="5">
        <v>21.56</v>
      </c>
      <c r="F139" s="5">
        <v>22.7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</row>
    <row r="140" spans="1:15" ht="12.75">
      <c r="A140" s="3" t="s">
        <v>6</v>
      </c>
      <c r="B140" s="4">
        <v>38869</v>
      </c>
      <c r="C140" s="3" t="str">
        <f t="shared" si="5"/>
        <v>GREENE</v>
      </c>
      <c r="D140" s="5">
        <v>26.76</v>
      </c>
      <c r="E140" s="5">
        <v>26.76</v>
      </c>
      <c r="F140" s="5">
        <v>23.71</v>
      </c>
      <c r="G140" s="5">
        <v>237.87</v>
      </c>
      <c r="H140" s="5">
        <v>23.71</v>
      </c>
      <c r="I140" s="5">
        <v>23.71</v>
      </c>
      <c r="J140" s="5">
        <v>106.88</v>
      </c>
      <c r="K140" s="5">
        <v>106.88</v>
      </c>
      <c r="L140" s="5">
        <v>20.08</v>
      </c>
      <c r="M140" s="5">
        <v>22.16</v>
      </c>
      <c r="N140" s="5">
        <v>216.93</v>
      </c>
      <c r="O140" s="5">
        <v>0</v>
      </c>
    </row>
    <row r="141" spans="1:15" ht="12.75">
      <c r="A141" s="3" t="s">
        <v>112</v>
      </c>
      <c r="B141" s="4">
        <v>38869</v>
      </c>
      <c r="C141" s="3" t="str">
        <f t="shared" si="5"/>
        <v>GREENE</v>
      </c>
      <c r="D141" s="5">
        <v>22.76</v>
      </c>
      <c r="E141" s="5">
        <v>23.06</v>
      </c>
      <c r="F141" s="5">
        <v>23.25</v>
      </c>
      <c r="G141" s="5">
        <v>242.76</v>
      </c>
      <c r="H141" s="5">
        <v>23.08</v>
      </c>
      <c r="I141" s="5">
        <v>22.34</v>
      </c>
      <c r="J141" s="5">
        <v>0</v>
      </c>
      <c r="K141" s="5">
        <v>0</v>
      </c>
      <c r="L141" s="5">
        <v>21.16</v>
      </c>
      <c r="M141" s="5">
        <v>22.4</v>
      </c>
      <c r="N141" s="5">
        <v>0</v>
      </c>
      <c r="O141" s="5">
        <v>4.03</v>
      </c>
    </row>
    <row r="142" spans="2:15" ht="12.75">
      <c r="B142" s="4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1:15" ht="12.75">
      <c r="A143" s="2" t="s">
        <v>198</v>
      </c>
      <c r="B143" s="4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1:15" ht="12.75">
      <c r="A144" s="3" t="s">
        <v>154</v>
      </c>
      <c r="B144" s="4">
        <v>38869</v>
      </c>
      <c r="C144" s="3" t="str">
        <f>"HAMILTON"</f>
        <v>HAMILTON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18.96</v>
      </c>
      <c r="M144" s="5">
        <v>21.01</v>
      </c>
      <c r="N144" s="5">
        <v>197.36</v>
      </c>
      <c r="O144" s="5">
        <v>0</v>
      </c>
    </row>
    <row r="145" spans="1:15" ht="12.75">
      <c r="A145" s="3" t="s">
        <v>40</v>
      </c>
      <c r="B145" s="4">
        <v>38869</v>
      </c>
      <c r="C145" s="3" t="str">
        <f>"HAMILTON"</f>
        <v>HAMILTON</v>
      </c>
      <c r="D145" s="5">
        <v>25.47</v>
      </c>
      <c r="E145" s="5">
        <v>25.73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57.56</v>
      </c>
      <c r="L145" s="5">
        <v>0</v>
      </c>
      <c r="M145" s="5">
        <v>0</v>
      </c>
      <c r="N145" s="5">
        <v>0</v>
      </c>
      <c r="O145" s="5">
        <v>3.6</v>
      </c>
    </row>
    <row r="146" spans="1:15" ht="12.75">
      <c r="A146" s="3" t="s">
        <v>136</v>
      </c>
      <c r="B146" s="4">
        <v>38869</v>
      </c>
      <c r="C146" s="3" t="str">
        <f>"HERKIMER"</f>
        <v>HERKIMER</v>
      </c>
      <c r="D146" s="5">
        <v>19.7</v>
      </c>
      <c r="E146" s="5">
        <v>20</v>
      </c>
      <c r="F146" s="5">
        <v>0</v>
      </c>
      <c r="G146" s="5">
        <v>0</v>
      </c>
      <c r="H146" s="5">
        <v>21.18</v>
      </c>
      <c r="I146" s="5">
        <v>20.43</v>
      </c>
      <c r="J146" s="5">
        <v>45.95</v>
      </c>
      <c r="K146" s="5">
        <v>45.95</v>
      </c>
      <c r="L146" s="5">
        <v>0</v>
      </c>
      <c r="M146" s="5">
        <v>0</v>
      </c>
      <c r="N146" s="5">
        <v>0</v>
      </c>
      <c r="O146" s="5">
        <v>0</v>
      </c>
    </row>
    <row r="147" spans="1:15" ht="12.75">
      <c r="A147" s="3" t="s">
        <v>60</v>
      </c>
      <c r="B147" s="4">
        <v>38869</v>
      </c>
      <c r="C147" s="3" t="str">
        <f>"HERKIMER"</f>
        <v>HERKIMER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13.72</v>
      </c>
      <c r="M147" s="5">
        <v>17.27</v>
      </c>
      <c r="N147" s="5">
        <v>0</v>
      </c>
      <c r="O147" s="5">
        <v>0.22</v>
      </c>
    </row>
    <row r="148" spans="1:15" ht="12.75">
      <c r="A148" s="3" t="s">
        <v>84</v>
      </c>
      <c r="B148" s="4">
        <v>38869</v>
      </c>
      <c r="C148" s="3" t="str">
        <f>"HERKIMER"</f>
        <v>HERKIMER</v>
      </c>
      <c r="D148" s="5">
        <v>0</v>
      </c>
      <c r="E148" s="5">
        <v>17.43</v>
      </c>
      <c r="F148" s="5">
        <v>0</v>
      </c>
      <c r="G148" s="5">
        <v>0</v>
      </c>
      <c r="H148" s="5">
        <v>0</v>
      </c>
      <c r="I148" s="5">
        <v>0</v>
      </c>
      <c r="J148" s="5">
        <v>67.48</v>
      </c>
      <c r="K148" s="5">
        <v>0</v>
      </c>
      <c r="L148" s="5">
        <v>0</v>
      </c>
      <c r="M148" s="5">
        <v>0</v>
      </c>
      <c r="N148" s="5">
        <v>0</v>
      </c>
      <c r="O148" s="5">
        <v>1.85</v>
      </c>
    </row>
    <row r="149" spans="2:15" ht="12.75">
      <c r="B149" s="4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1:15" ht="12.75">
      <c r="A150" s="2" t="s">
        <v>199</v>
      </c>
      <c r="B150" s="4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 ht="12.75">
      <c r="A151" s="3" t="s">
        <v>81</v>
      </c>
      <c r="B151" s="4">
        <v>38869</v>
      </c>
      <c r="C151" s="3" t="str">
        <f>"JEFFERSON"</f>
        <v>JEFFERSON</v>
      </c>
      <c r="D151" s="5">
        <v>18.91</v>
      </c>
      <c r="E151" s="5">
        <v>19.42</v>
      </c>
      <c r="F151" s="5">
        <v>21.14</v>
      </c>
      <c r="G151" s="5">
        <v>0</v>
      </c>
      <c r="H151" s="5">
        <v>21.23</v>
      </c>
      <c r="I151" s="5">
        <v>21.54</v>
      </c>
      <c r="J151" s="5">
        <v>104.17</v>
      </c>
      <c r="K151" s="5">
        <v>0</v>
      </c>
      <c r="L151" s="5">
        <v>0</v>
      </c>
      <c r="M151" s="5">
        <v>0</v>
      </c>
      <c r="N151" s="5">
        <v>0</v>
      </c>
      <c r="O151" s="5">
        <v>3.33</v>
      </c>
    </row>
    <row r="152" spans="1:15" ht="12.75">
      <c r="A152" s="3" t="s">
        <v>29</v>
      </c>
      <c r="B152" s="4">
        <v>38869</v>
      </c>
      <c r="C152" s="3" t="str">
        <f>"JEFFERSON"</f>
        <v>JEFFERSON</v>
      </c>
      <c r="D152" s="5">
        <v>19.09</v>
      </c>
      <c r="E152" s="5">
        <v>19.82</v>
      </c>
      <c r="F152" s="5">
        <v>0</v>
      </c>
      <c r="G152" s="5">
        <v>0</v>
      </c>
      <c r="H152" s="5">
        <v>0</v>
      </c>
      <c r="I152" s="5">
        <v>0</v>
      </c>
      <c r="J152" s="5">
        <v>93.36</v>
      </c>
      <c r="K152" s="5">
        <v>0</v>
      </c>
      <c r="L152" s="5">
        <v>0</v>
      </c>
      <c r="M152" s="5">
        <v>0</v>
      </c>
      <c r="N152" s="5">
        <v>0</v>
      </c>
      <c r="O152" s="5">
        <v>3.72</v>
      </c>
    </row>
    <row r="153" spans="1:15" ht="12.75">
      <c r="A153" s="3" t="s">
        <v>162</v>
      </c>
      <c r="B153" s="4">
        <v>38869</v>
      </c>
      <c r="C153" s="3" t="str">
        <f>"JEFFERSON"</f>
        <v>JEFFERSON</v>
      </c>
      <c r="D153" s="5">
        <v>20.03</v>
      </c>
      <c r="E153" s="5">
        <v>20.26</v>
      </c>
      <c r="F153" s="5">
        <v>20.43</v>
      </c>
      <c r="G153" s="5">
        <v>0</v>
      </c>
      <c r="H153" s="5">
        <v>22.1</v>
      </c>
      <c r="I153" s="5">
        <v>21.35</v>
      </c>
      <c r="J153" s="5">
        <v>32.81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</row>
    <row r="154" spans="1:15" ht="12.75">
      <c r="A154" s="3" t="s">
        <v>178</v>
      </c>
      <c r="B154" s="4">
        <v>38869</v>
      </c>
      <c r="C154" s="3" t="str">
        <f>"JEFFERSON"</f>
        <v>JEFFERSON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13.33</v>
      </c>
      <c r="M154" s="5">
        <v>0</v>
      </c>
      <c r="N154" s="5">
        <v>0</v>
      </c>
      <c r="O154" s="5">
        <v>0</v>
      </c>
    </row>
    <row r="155" spans="2:15" ht="12.75">
      <c r="B155" s="4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 ht="12.75">
      <c r="A156" s="2" t="s">
        <v>200</v>
      </c>
      <c r="B156" s="4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1:15" ht="12.75">
      <c r="A157" s="3" t="s">
        <v>81</v>
      </c>
      <c r="B157" s="4">
        <v>38869</v>
      </c>
      <c r="C157" s="3" t="str">
        <f>"LEWIS"</f>
        <v>LEWIS</v>
      </c>
      <c r="D157" s="5">
        <v>22.18</v>
      </c>
      <c r="E157" s="5">
        <v>22.99</v>
      </c>
      <c r="F157" s="5">
        <v>24.1</v>
      </c>
      <c r="G157" s="5">
        <v>0</v>
      </c>
      <c r="H157" s="5">
        <v>24.09</v>
      </c>
      <c r="I157" s="5">
        <v>24.84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5.71</v>
      </c>
    </row>
    <row r="158" spans="1:15" ht="12.75">
      <c r="A158" s="3" t="s">
        <v>159</v>
      </c>
      <c r="B158" s="4">
        <v>38869</v>
      </c>
      <c r="C158" s="3" t="str">
        <f>"LEWIS"</f>
        <v>LEWIS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18.75</v>
      </c>
      <c r="M158" s="5">
        <v>19.47</v>
      </c>
      <c r="N158" s="5">
        <v>0</v>
      </c>
      <c r="O158" s="5">
        <v>0</v>
      </c>
    </row>
    <row r="159" spans="1:15" ht="12.75">
      <c r="A159" s="3" t="s">
        <v>60</v>
      </c>
      <c r="B159" s="4">
        <v>38869</v>
      </c>
      <c r="C159" s="3" t="str">
        <f>"LEWIS"</f>
        <v>LEWIS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13.17</v>
      </c>
      <c r="M159" s="5">
        <v>18.2</v>
      </c>
      <c r="N159" s="5">
        <v>0</v>
      </c>
      <c r="O159" s="5">
        <v>1.03</v>
      </c>
    </row>
    <row r="160" spans="1:15" ht="12.75">
      <c r="A160" s="3" t="s">
        <v>71</v>
      </c>
      <c r="B160" s="4">
        <v>38869</v>
      </c>
      <c r="C160" s="3" t="str">
        <f>"LEWIS"</f>
        <v>LEWIS</v>
      </c>
      <c r="D160" s="5">
        <v>15.79</v>
      </c>
      <c r="E160" s="5">
        <v>17.7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</row>
    <row r="161" spans="2:15" ht="12.75">
      <c r="B161" s="4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1:15" ht="12.75">
      <c r="A162" s="2" t="s">
        <v>201</v>
      </c>
      <c r="B162" s="4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1:15" ht="12.75">
      <c r="A163" s="3" t="s">
        <v>134</v>
      </c>
      <c r="B163" s="4">
        <v>38869</v>
      </c>
      <c r="C163" s="3" t="str">
        <f>"LIVINGSTON"</f>
        <v>LIVINGSTON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16.02</v>
      </c>
      <c r="M163" s="5">
        <v>0</v>
      </c>
      <c r="N163" s="5">
        <v>0</v>
      </c>
      <c r="O163" s="5">
        <v>1.15</v>
      </c>
    </row>
    <row r="164" spans="1:15" ht="12.75">
      <c r="A164" s="3" t="s">
        <v>162</v>
      </c>
      <c r="B164" s="4">
        <v>38869</v>
      </c>
      <c r="C164" s="3" t="str">
        <f>"LIVINGSTON"</f>
        <v>LIVINGSTON</v>
      </c>
      <c r="D164" s="5">
        <v>19.24</v>
      </c>
      <c r="E164" s="5">
        <v>19.53</v>
      </c>
      <c r="F164" s="5">
        <v>20.98</v>
      </c>
      <c r="G164" s="5">
        <v>0</v>
      </c>
      <c r="H164" s="5">
        <v>21</v>
      </c>
      <c r="I164" s="5">
        <v>20.24</v>
      </c>
      <c r="J164" s="5">
        <v>37.43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</row>
    <row r="165" spans="1:15" ht="12.75">
      <c r="A165" s="3" t="s">
        <v>6</v>
      </c>
      <c r="B165" s="4">
        <v>38869</v>
      </c>
      <c r="C165" s="3" t="str">
        <f>"LIVINGSTON"</f>
        <v>LIVINGSTON</v>
      </c>
      <c r="D165" s="5">
        <v>27.75</v>
      </c>
      <c r="E165" s="5">
        <v>27.75</v>
      </c>
      <c r="F165" s="5">
        <v>32</v>
      </c>
      <c r="G165" s="5">
        <v>335.12</v>
      </c>
      <c r="H165" s="5">
        <v>32</v>
      </c>
      <c r="I165" s="5">
        <v>32</v>
      </c>
      <c r="J165" s="5">
        <v>150.51</v>
      </c>
      <c r="K165" s="5">
        <v>148.1</v>
      </c>
      <c r="L165" s="5">
        <v>28.74</v>
      </c>
      <c r="M165" s="5">
        <v>30.44</v>
      </c>
      <c r="N165" s="5">
        <v>298.5</v>
      </c>
      <c r="O165" s="5">
        <v>8.2</v>
      </c>
    </row>
    <row r="166" spans="2:15" ht="12.75">
      <c r="B166" s="4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1:15" ht="12.75">
      <c r="A167" s="2" t="s">
        <v>202</v>
      </c>
      <c r="B167" s="4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1:15" ht="12.75">
      <c r="A168" s="3" t="s">
        <v>103</v>
      </c>
      <c r="B168" s="4">
        <v>38869</v>
      </c>
      <c r="C168" s="3" t="str">
        <f>"MADISON"</f>
        <v>MADISON</v>
      </c>
      <c r="D168" s="5">
        <v>0</v>
      </c>
      <c r="E168" s="5">
        <v>30.86</v>
      </c>
      <c r="F168" s="5">
        <v>0</v>
      </c>
      <c r="G168" s="5">
        <v>0</v>
      </c>
      <c r="H168" s="5">
        <v>0</v>
      </c>
      <c r="I168" s="5">
        <v>0</v>
      </c>
      <c r="J168" s="5">
        <v>87.37</v>
      </c>
      <c r="K168" s="5">
        <v>87.37</v>
      </c>
      <c r="L168" s="5">
        <v>0</v>
      </c>
      <c r="M168" s="5">
        <v>0</v>
      </c>
      <c r="N168" s="5">
        <v>0</v>
      </c>
      <c r="O168" s="5">
        <v>2.79</v>
      </c>
    </row>
    <row r="169" spans="1:15" ht="12.75">
      <c r="A169" s="3" t="s">
        <v>60</v>
      </c>
      <c r="B169" s="4">
        <v>38869</v>
      </c>
      <c r="C169" s="3" t="str">
        <f>"MADISON"</f>
        <v>MADISON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12.86</v>
      </c>
      <c r="M169" s="5">
        <v>15.12</v>
      </c>
      <c r="N169" s="5">
        <v>0</v>
      </c>
      <c r="O169" s="5">
        <v>0.23</v>
      </c>
    </row>
    <row r="170" spans="1:15" ht="12.75">
      <c r="A170" s="3" t="s">
        <v>134</v>
      </c>
      <c r="B170" s="4">
        <v>38869</v>
      </c>
      <c r="C170" s="3" t="str">
        <f>"MONROE"</f>
        <v>MONROE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14.96</v>
      </c>
      <c r="M170" s="5">
        <v>15.86</v>
      </c>
      <c r="N170" s="5">
        <v>0</v>
      </c>
      <c r="O170" s="5">
        <v>0.21</v>
      </c>
    </row>
    <row r="171" spans="1:15" ht="12.75">
      <c r="A171" s="3" t="s">
        <v>13</v>
      </c>
      <c r="B171" s="4">
        <v>38869</v>
      </c>
      <c r="C171" s="3" t="str">
        <f>"MONROE"</f>
        <v>MONROE</v>
      </c>
      <c r="D171" s="5">
        <v>0</v>
      </c>
      <c r="E171" s="5">
        <v>27.48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5.87</v>
      </c>
    </row>
    <row r="172" spans="1:15" ht="12.75">
      <c r="A172" s="3" t="s">
        <v>149</v>
      </c>
      <c r="B172" s="4">
        <v>38869</v>
      </c>
      <c r="C172" s="3" t="str">
        <f>"MONROE"</f>
        <v>MONROE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15.99</v>
      </c>
      <c r="M172" s="5">
        <v>15.99</v>
      </c>
      <c r="N172" s="5">
        <v>192.66</v>
      </c>
      <c r="O172" s="5">
        <v>0</v>
      </c>
    </row>
    <row r="173" spans="1:15" ht="12.75">
      <c r="A173" s="3" t="s">
        <v>6</v>
      </c>
      <c r="B173" s="4">
        <v>38869</v>
      </c>
      <c r="C173" s="3" t="str">
        <f>"MONROE"</f>
        <v>MONROE</v>
      </c>
      <c r="D173" s="5">
        <v>23.2</v>
      </c>
      <c r="E173" s="5">
        <v>23.2</v>
      </c>
      <c r="F173" s="5">
        <v>24.12</v>
      </c>
      <c r="G173" s="5">
        <v>243.44</v>
      </c>
      <c r="H173" s="5">
        <v>20.97</v>
      </c>
      <c r="I173" s="5">
        <v>23.68</v>
      </c>
      <c r="J173" s="5">
        <v>133.17</v>
      </c>
      <c r="K173" s="5">
        <v>140.62</v>
      </c>
      <c r="L173" s="5">
        <v>20.51</v>
      </c>
      <c r="M173" s="5">
        <v>22.57</v>
      </c>
      <c r="N173" s="5">
        <v>205.65</v>
      </c>
      <c r="O173" s="5">
        <v>0.56</v>
      </c>
    </row>
    <row r="174" spans="1:15" ht="12.75">
      <c r="A174" s="3" t="s">
        <v>7</v>
      </c>
      <c r="B174" s="4">
        <v>38869</v>
      </c>
      <c r="C174" s="3" t="str">
        <f>"MONROE"</f>
        <v>MONROE</v>
      </c>
      <c r="D174" s="5">
        <v>0</v>
      </c>
      <c r="E174" s="5">
        <v>27.72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10.02</v>
      </c>
    </row>
    <row r="175" spans="2:15" ht="12.75">
      <c r="B175" s="4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1:15" ht="12.75">
      <c r="A176" s="2" t="s">
        <v>203</v>
      </c>
      <c r="B176" s="4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spans="1:15" ht="12.75">
      <c r="A177" s="3" t="s">
        <v>60</v>
      </c>
      <c r="B177" s="4">
        <v>38869</v>
      </c>
      <c r="C177" s="3" t="str">
        <f>"MONTGOMERY"</f>
        <v>MONTGOMERY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13.54</v>
      </c>
      <c r="M177" s="5">
        <v>16.19</v>
      </c>
      <c r="N177" s="5">
        <v>0</v>
      </c>
      <c r="O177" s="5">
        <v>0.33</v>
      </c>
    </row>
    <row r="178" spans="1:15" ht="12.75">
      <c r="A178" s="3" t="s">
        <v>84</v>
      </c>
      <c r="B178" s="4">
        <v>38869</v>
      </c>
      <c r="C178" s="3" t="str">
        <f>"MONTGOMERY"</f>
        <v>MONTGOMERY</v>
      </c>
      <c r="D178" s="5">
        <v>0</v>
      </c>
      <c r="E178" s="5">
        <v>17.22</v>
      </c>
      <c r="F178" s="5">
        <v>18.16</v>
      </c>
      <c r="G178" s="5">
        <v>0</v>
      </c>
      <c r="H178" s="5">
        <v>0</v>
      </c>
      <c r="I178" s="5">
        <v>0</v>
      </c>
      <c r="J178" s="5">
        <v>70.01</v>
      </c>
      <c r="K178" s="5">
        <v>0</v>
      </c>
      <c r="L178" s="5">
        <v>0</v>
      </c>
      <c r="M178" s="5">
        <v>0</v>
      </c>
      <c r="N178" s="5">
        <v>0</v>
      </c>
      <c r="O178" s="5">
        <v>0.67</v>
      </c>
    </row>
    <row r="179" spans="1:15" ht="12.75">
      <c r="A179" s="3" t="s">
        <v>112</v>
      </c>
      <c r="B179" s="4">
        <v>38869</v>
      </c>
      <c r="C179" s="3" t="str">
        <f>"MONTGOMERY"</f>
        <v>MONTGOMERY</v>
      </c>
      <c r="D179" s="5">
        <v>19.19</v>
      </c>
      <c r="E179" s="5">
        <v>19.19</v>
      </c>
      <c r="F179" s="5">
        <v>20.9</v>
      </c>
      <c r="G179" s="5">
        <v>281.62</v>
      </c>
      <c r="H179" s="5">
        <v>20.9</v>
      </c>
      <c r="I179" s="5">
        <v>20.9</v>
      </c>
      <c r="J179" s="5">
        <v>0</v>
      </c>
      <c r="K179" s="5">
        <v>0</v>
      </c>
      <c r="L179" s="5">
        <v>17.96</v>
      </c>
      <c r="M179" s="5">
        <v>19.17</v>
      </c>
      <c r="N179" s="5">
        <v>0</v>
      </c>
      <c r="O179" s="5">
        <v>1.66</v>
      </c>
    </row>
    <row r="180" spans="2:15" ht="12.75">
      <c r="B180" s="4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1:15" ht="12.75">
      <c r="A181" s="2" t="s">
        <v>204</v>
      </c>
      <c r="B181" s="4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1:15" ht="12.75">
      <c r="A182" s="3" t="s">
        <v>12</v>
      </c>
      <c r="B182" s="4">
        <v>38869</v>
      </c>
      <c r="C182" s="3" t="str">
        <f aca="true" t="shared" si="6" ref="C182:C218">"NASSAU"</f>
        <v>NASSAU</v>
      </c>
      <c r="D182" s="5">
        <v>18.89</v>
      </c>
      <c r="E182" s="5">
        <v>18.89</v>
      </c>
      <c r="F182" s="5">
        <v>0</v>
      </c>
      <c r="G182" s="5">
        <v>194.19</v>
      </c>
      <c r="H182" s="5">
        <v>0</v>
      </c>
      <c r="I182" s="5">
        <v>0</v>
      </c>
      <c r="J182" s="5">
        <v>74.78</v>
      </c>
      <c r="K182" s="5">
        <v>0</v>
      </c>
      <c r="L182" s="5">
        <v>0</v>
      </c>
      <c r="M182" s="5">
        <v>0</v>
      </c>
      <c r="N182" s="5">
        <v>0</v>
      </c>
      <c r="O182" s="5">
        <v>2.66</v>
      </c>
    </row>
    <row r="183" spans="1:15" ht="12.75">
      <c r="A183" s="3" t="s">
        <v>2</v>
      </c>
      <c r="B183" s="4">
        <v>38869</v>
      </c>
      <c r="C183" s="3" t="str">
        <f t="shared" si="6"/>
        <v>NASSAU</v>
      </c>
      <c r="D183" s="5">
        <v>17.27</v>
      </c>
      <c r="E183" s="5">
        <v>17.63</v>
      </c>
      <c r="F183" s="5">
        <v>28.55</v>
      </c>
      <c r="G183" s="5">
        <v>200.27</v>
      </c>
      <c r="H183" s="5">
        <v>17.71</v>
      </c>
      <c r="I183" s="5">
        <v>18.32</v>
      </c>
      <c r="J183" s="5">
        <v>80.78</v>
      </c>
      <c r="K183" s="5">
        <v>0</v>
      </c>
      <c r="L183" s="5">
        <v>21.87</v>
      </c>
      <c r="M183" s="5">
        <v>26.88</v>
      </c>
      <c r="N183" s="5">
        <v>255.38</v>
      </c>
      <c r="O183" s="5">
        <v>3.67</v>
      </c>
    </row>
    <row r="184" spans="1:15" ht="12.75">
      <c r="A184" s="3" t="s">
        <v>1</v>
      </c>
      <c r="B184" s="4">
        <v>38869</v>
      </c>
      <c r="C184" s="3" t="str">
        <f t="shared" si="6"/>
        <v>NASSAU</v>
      </c>
      <c r="D184" s="5">
        <v>25.83</v>
      </c>
      <c r="E184" s="5">
        <v>25.83</v>
      </c>
      <c r="F184" s="5">
        <v>25.36</v>
      </c>
      <c r="G184" s="5">
        <v>293.39</v>
      </c>
      <c r="H184" s="5">
        <v>27.22</v>
      </c>
      <c r="I184" s="5">
        <v>27.45</v>
      </c>
      <c r="J184" s="5">
        <v>118.9</v>
      </c>
      <c r="K184" s="5">
        <v>0</v>
      </c>
      <c r="L184" s="5">
        <v>25.43</v>
      </c>
      <c r="M184" s="5">
        <v>27.18</v>
      </c>
      <c r="N184" s="5">
        <v>0</v>
      </c>
      <c r="O184" s="5">
        <v>7.05</v>
      </c>
    </row>
    <row r="185" spans="1:15" ht="12.75">
      <c r="A185" s="3" t="s">
        <v>35</v>
      </c>
      <c r="B185" s="4">
        <v>38869</v>
      </c>
      <c r="C185" s="3" t="str">
        <f t="shared" si="6"/>
        <v>NASSAU</v>
      </c>
      <c r="D185" s="5">
        <v>21</v>
      </c>
      <c r="E185" s="5">
        <v>21.01</v>
      </c>
      <c r="F185" s="5">
        <v>0</v>
      </c>
      <c r="G185" s="5">
        <v>252.13</v>
      </c>
      <c r="H185" s="5">
        <v>22.68</v>
      </c>
      <c r="I185" s="5">
        <v>22.68</v>
      </c>
      <c r="J185" s="5">
        <v>70</v>
      </c>
      <c r="K185" s="5">
        <v>0</v>
      </c>
      <c r="L185" s="5">
        <v>23.54</v>
      </c>
      <c r="M185" s="5">
        <v>0</v>
      </c>
      <c r="N185" s="5">
        <v>0</v>
      </c>
      <c r="O185" s="5">
        <v>4.32</v>
      </c>
    </row>
    <row r="186" spans="1:15" ht="12.75">
      <c r="A186" s="3" t="s">
        <v>36</v>
      </c>
      <c r="B186" s="4">
        <v>38869</v>
      </c>
      <c r="C186" s="3" t="str">
        <f t="shared" si="6"/>
        <v>NASSAU</v>
      </c>
      <c r="D186" s="5">
        <v>20.27</v>
      </c>
      <c r="E186" s="5">
        <v>20.89</v>
      </c>
      <c r="F186" s="5">
        <v>22.44</v>
      </c>
      <c r="G186" s="5">
        <v>215.72</v>
      </c>
      <c r="H186" s="5">
        <v>28.08</v>
      </c>
      <c r="I186" s="5">
        <v>24.7</v>
      </c>
      <c r="J186" s="5">
        <v>118.62</v>
      </c>
      <c r="K186" s="5">
        <v>0</v>
      </c>
      <c r="L186" s="5">
        <v>21.56</v>
      </c>
      <c r="M186" s="5">
        <v>25.34</v>
      </c>
      <c r="N186" s="5">
        <v>235.6</v>
      </c>
      <c r="O186" s="5">
        <v>2.11</v>
      </c>
    </row>
    <row r="187" spans="1:15" ht="12.75">
      <c r="A187" s="3" t="s">
        <v>27</v>
      </c>
      <c r="B187" s="4">
        <v>38869</v>
      </c>
      <c r="C187" s="3" t="str">
        <f t="shared" si="6"/>
        <v>NASSAU</v>
      </c>
      <c r="D187" s="5">
        <v>18.73</v>
      </c>
      <c r="E187" s="5">
        <v>18.82</v>
      </c>
      <c r="F187" s="5">
        <v>0</v>
      </c>
      <c r="G187" s="5">
        <v>240.11</v>
      </c>
      <c r="H187" s="5">
        <v>19.13</v>
      </c>
      <c r="I187" s="5">
        <v>19.89</v>
      </c>
      <c r="J187" s="5">
        <v>95.09</v>
      </c>
      <c r="K187" s="5">
        <v>0</v>
      </c>
      <c r="L187" s="5">
        <v>0</v>
      </c>
      <c r="M187" s="5">
        <v>0</v>
      </c>
      <c r="N187" s="5">
        <v>0</v>
      </c>
      <c r="O187" s="5">
        <v>3.23</v>
      </c>
    </row>
    <row r="188" spans="1:15" ht="12.75">
      <c r="A188" s="3" t="s">
        <v>86</v>
      </c>
      <c r="B188" s="4">
        <v>38869</v>
      </c>
      <c r="C188" s="3" t="str">
        <f t="shared" si="6"/>
        <v>NASSAU</v>
      </c>
      <c r="D188" s="5">
        <v>21.94</v>
      </c>
      <c r="E188" s="5">
        <v>20.25</v>
      </c>
      <c r="F188" s="5">
        <v>28.09</v>
      </c>
      <c r="G188" s="5">
        <v>231.95</v>
      </c>
      <c r="H188" s="5">
        <v>25.25</v>
      </c>
      <c r="I188" s="5">
        <v>24.94</v>
      </c>
      <c r="J188" s="5">
        <v>108.16</v>
      </c>
      <c r="K188" s="5">
        <v>0</v>
      </c>
      <c r="L188" s="5">
        <v>21.43</v>
      </c>
      <c r="M188" s="5">
        <v>26.51</v>
      </c>
      <c r="N188" s="5">
        <v>250.11</v>
      </c>
      <c r="O188" s="5">
        <v>3.27</v>
      </c>
    </row>
    <row r="189" spans="1:15" ht="12.75">
      <c r="A189" s="3" t="s">
        <v>154</v>
      </c>
      <c r="B189" s="4">
        <v>38869</v>
      </c>
      <c r="C189" s="3" t="str">
        <f t="shared" si="6"/>
        <v>NASSAU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20.38</v>
      </c>
      <c r="M189" s="5">
        <v>23.61</v>
      </c>
      <c r="N189" s="5">
        <v>227.56</v>
      </c>
      <c r="O189" s="5">
        <v>0</v>
      </c>
    </row>
    <row r="190" spans="1:15" ht="12.75">
      <c r="A190" s="3" t="s">
        <v>52</v>
      </c>
      <c r="B190" s="4">
        <v>38869</v>
      </c>
      <c r="C190" s="3" t="str">
        <f t="shared" si="6"/>
        <v>NASSAU</v>
      </c>
      <c r="D190" s="5">
        <v>18.65</v>
      </c>
      <c r="E190" s="5">
        <v>20.36</v>
      </c>
      <c r="F190" s="5">
        <v>22.61</v>
      </c>
      <c r="G190" s="5">
        <v>212.36</v>
      </c>
      <c r="H190" s="5">
        <v>21.24</v>
      </c>
      <c r="I190" s="5">
        <v>21.77</v>
      </c>
      <c r="J190" s="5">
        <v>102.44</v>
      </c>
      <c r="K190" s="5">
        <v>0</v>
      </c>
      <c r="L190" s="5">
        <v>22.26</v>
      </c>
      <c r="M190" s="5">
        <v>26.02</v>
      </c>
      <c r="N190" s="5">
        <v>245.23</v>
      </c>
      <c r="O190" s="5">
        <v>2.87</v>
      </c>
    </row>
    <row r="191" spans="1:15" ht="12.75">
      <c r="A191" s="3" t="s">
        <v>3</v>
      </c>
      <c r="B191" s="4">
        <v>38869</v>
      </c>
      <c r="C191" s="3" t="str">
        <f t="shared" si="6"/>
        <v>NASSAU</v>
      </c>
      <c r="D191" s="5">
        <v>24</v>
      </c>
      <c r="E191" s="5">
        <v>24.26</v>
      </c>
      <c r="F191" s="5">
        <v>32.93</v>
      </c>
      <c r="G191" s="5">
        <v>278.86</v>
      </c>
      <c r="H191" s="5">
        <v>25.8</v>
      </c>
      <c r="I191" s="5">
        <v>25.76</v>
      </c>
      <c r="J191" s="5">
        <v>112.5</v>
      </c>
      <c r="K191" s="5">
        <v>0</v>
      </c>
      <c r="L191" s="5">
        <v>23.19</v>
      </c>
      <c r="M191" s="5">
        <v>27.14</v>
      </c>
      <c r="N191" s="5">
        <v>229.36</v>
      </c>
      <c r="O191" s="5">
        <v>5.84</v>
      </c>
    </row>
    <row r="192" spans="1:15" ht="12.75">
      <c r="A192" s="3" t="s">
        <v>96</v>
      </c>
      <c r="B192" s="4">
        <v>38869</v>
      </c>
      <c r="C192" s="3" t="str">
        <f t="shared" si="6"/>
        <v>NASSAU</v>
      </c>
      <c r="D192" s="5">
        <v>16.87</v>
      </c>
      <c r="E192" s="5">
        <v>17.14</v>
      </c>
      <c r="F192" s="5">
        <v>26.02</v>
      </c>
      <c r="G192" s="5">
        <v>182.08</v>
      </c>
      <c r="H192" s="5">
        <v>26.02</v>
      </c>
      <c r="I192" s="5">
        <v>29.72</v>
      </c>
      <c r="J192" s="5">
        <v>117.11</v>
      </c>
      <c r="K192" s="5">
        <v>0</v>
      </c>
      <c r="L192" s="5">
        <v>23.83</v>
      </c>
      <c r="M192" s="5">
        <v>24.94</v>
      </c>
      <c r="N192" s="5">
        <v>239.11</v>
      </c>
      <c r="O192" s="5">
        <v>1.3</v>
      </c>
    </row>
    <row r="193" spans="1:15" ht="12.75">
      <c r="A193" s="3" t="s">
        <v>100</v>
      </c>
      <c r="B193" s="4">
        <v>38869</v>
      </c>
      <c r="C193" s="3" t="str">
        <f t="shared" si="6"/>
        <v>NASSAU</v>
      </c>
      <c r="D193" s="5">
        <v>17.73</v>
      </c>
      <c r="E193" s="5">
        <v>18.24</v>
      </c>
      <c r="F193" s="5">
        <v>0</v>
      </c>
      <c r="G193" s="5">
        <v>184.94</v>
      </c>
      <c r="H193" s="5">
        <v>0</v>
      </c>
      <c r="I193" s="5">
        <v>0</v>
      </c>
      <c r="J193" s="5">
        <v>75.82</v>
      </c>
      <c r="K193" s="5">
        <v>0</v>
      </c>
      <c r="L193" s="5">
        <v>0</v>
      </c>
      <c r="M193" s="5">
        <v>0</v>
      </c>
      <c r="N193" s="5">
        <v>0</v>
      </c>
      <c r="O193" s="5">
        <v>1.26</v>
      </c>
    </row>
    <row r="194" spans="1:15" ht="12.75">
      <c r="A194" s="3" t="s">
        <v>177</v>
      </c>
      <c r="B194" s="4">
        <v>38869</v>
      </c>
      <c r="C194" s="3" t="str">
        <f t="shared" si="6"/>
        <v>NASSAU</v>
      </c>
      <c r="D194" s="5">
        <v>15.91</v>
      </c>
      <c r="E194" s="5">
        <v>15.9</v>
      </c>
      <c r="F194" s="5">
        <v>0</v>
      </c>
      <c r="G194" s="5">
        <v>163.54</v>
      </c>
      <c r="H194" s="5">
        <v>15.9</v>
      </c>
      <c r="I194" s="5">
        <v>15.9</v>
      </c>
      <c r="J194" s="5">
        <v>91.71</v>
      </c>
      <c r="K194" s="5">
        <v>0</v>
      </c>
      <c r="L194" s="5">
        <v>0</v>
      </c>
      <c r="M194" s="5">
        <v>0</v>
      </c>
      <c r="N194" s="5">
        <v>0</v>
      </c>
      <c r="O194" s="5">
        <v>2.28</v>
      </c>
    </row>
    <row r="195" spans="1:15" ht="12.75">
      <c r="A195" s="3" t="s">
        <v>69</v>
      </c>
      <c r="B195" s="4">
        <v>38869</v>
      </c>
      <c r="C195" s="3" t="str">
        <f t="shared" si="6"/>
        <v>NASSAU</v>
      </c>
      <c r="D195" s="5">
        <v>0</v>
      </c>
      <c r="E195" s="5">
        <v>20.41</v>
      </c>
      <c r="F195" s="5">
        <v>0</v>
      </c>
      <c r="G195" s="5">
        <v>295.48</v>
      </c>
      <c r="H195" s="5">
        <v>0</v>
      </c>
      <c r="I195" s="5">
        <v>0</v>
      </c>
      <c r="J195" s="5">
        <v>69.27</v>
      </c>
      <c r="K195" s="5">
        <v>0</v>
      </c>
      <c r="L195" s="5">
        <v>0</v>
      </c>
      <c r="M195" s="5">
        <v>0</v>
      </c>
      <c r="N195" s="5">
        <v>0</v>
      </c>
      <c r="O195" s="5">
        <v>3.94</v>
      </c>
    </row>
    <row r="196" spans="1:15" ht="12.75">
      <c r="A196" s="3" t="s">
        <v>34</v>
      </c>
      <c r="B196" s="4">
        <v>38869</v>
      </c>
      <c r="C196" s="3" t="str">
        <f t="shared" si="6"/>
        <v>NASSAU</v>
      </c>
      <c r="D196" s="5">
        <v>18.74</v>
      </c>
      <c r="E196" s="5">
        <v>18.72</v>
      </c>
      <c r="F196" s="5">
        <v>0</v>
      </c>
      <c r="G196" s="5">
        <v>194.56</v>
      </c>
      <c r="H196" s="5">
        <v>20.83</v>
      </c>
      <c r="I196" s="5">
        <v>20.87</v>
      </c>
      <c r="J196" s="5">
        <v>83.87</v>
      </c>
      <c r="K196" s="5">
        <v>0</v>
      </c>
      <c r="L196" s="5">
        <v>0</v>
      </c>
      <c r="M196" s="5">
        <v>0</v>
      </c>
      <c r="N196" s="5">
        <v>0</v>
      </c>
      <c r="O196" s="5">
        <v>1.81</v>
      </c>
    </row>
    <row r="197" spans="1:15" ht="12.75">
      <c r="A197" s="3" t="s">
        <v>102</v>
      </c>
      <c r="B197" s="4">
        <v>38869</v>
      </c>
      <c r="C197" s="3" t="str">
        <f t="shared" si="6"/>
        <v>NASSAU</v>
      </c>
      <c r="D197" s="5">
        <v>22.72</v>
      </c>
      <c r="E197" s="5">
        <v>22.72</v>
      </c>
      <c r="F197" s="5">
        <v>24.25</v>
      </c>
      <c r="G197" s="5">
        <v>206.33</v>
      </c>
      <c r="H197" s="5">
        <v>24.73</v>
      </c>
      <c r="I197" s="5">
        <v>27.13</v>
      </c>
      <c r="J197" s="5">
        <v>143.08</v>
      </c>
      <c r="K197" s="5">
        <v>0</v>
      </c>
      <c r="L197" s="5">
        <v>24.37</v>
      </c>
      <c r="M197" s="5">
        <v>29.61</v>
      </c>
      <c r="N197" s="5">
        <v>0</v>
      </c>
      <c r="O197" s="5">
        <v>2.14</v>
      </c>
    </row>
    <row r="198" spans="1:15" ht="12.75">
      <c r="A198" s="3" t="s">
        <v>97</v>
      </c>
      <c r="B198" s="4">
        <v>38869</v>
      </c>
      <c r="C198" s="3" t="str">
        <f t="shared" si="6"/>
        <v>NASSAU</v>
      </c>
      <c r="D198" s="5">
        <v>16.12</v>
      </c>
      <c r="E198" s="5">
        <v>16.99</v>
      </c>
      <c r="F198" s="5">
        <v>19.66</v>
      </c>
      <c r="G198" s="5">
        <v>200.04</v>
      </c>
      <c r="H198" s="5">
        <v>16.56</v>
      </c>
      <c r="I198" s="5">
        <v>19.87</v>
      </c>
      <c r="J198" s="5">
        <v>89.52</v>
      </c>
      <c r="K198" s="5">
        <v>89.52</v>
      </c>
      <c r="L198" s="5">
        <v>0</v>
      </c>
      <c r="M198" s="5">
        <v>0</v>
      </c>
      <c r="N198" s="5">
        <v>0</v>
      </c>
      <c r="O198" s="5">
        <v>1.78</v>
      </c>
    </row>
    <row r="199" spans="1:15" ht="12.75">
      <c r="A199" s="3" t="s">
        <v>128</v>
      </c>
      <c r="B199" s="4">
        <v>38869</v>
      </c>
      <c r="C199" s="3" t="str">
        <f t="shared" si="6"/>
        <v>NASSAU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17.47</v>
      </c>
      <c r="M199" s="5">
        <v>0</v>
      </c>
      <c r="N199" s="5">
        <v>0</v>
      </c>
      <c r="O199" s="5">
        <v>0.19</v>
      </c>
    </row>
    <row r="200" spans="1:15" ht="12.75">
      <c r="A200" s="3" t="s">
        <v>95</v>
      </c>
      <c r="B200" s="4">
        <v>38869</v>
      </c>
      <c r="C200" s="3" t="str">
        <f t="shared" si="6"/>
        <v>NASSAU</v>
      </c>
      <c r="D200" s="5">
        <v>23.17</v>
      </c>
      <c r="E200" s="5">
        <v>23.17</v>
      </c>
      <c r="F200" s="5">
        <v>21.18</v>
      </c>
      <c r="G200" s="5">
        <v>236.26</v>
      </c>
      <c r="H200" s="5">
        <v>20.6</v>
      </c>
      <c r="I200" s="5">
        <v>21.74</v>
      </c>
      <c r="J200" s="5">
        <v>91.72</v>
      </c>
      <c r="K200" s="5">
        <v>0</v>
      </c>
      <c r="L200" s="5">
        <v>0</v>
      </c>
      <c r="M200" s="5">
        <v>0</v>
      </c>
      <c r="N200" s="5">
        <v>0</v>
      </c>
      <c r="O200" s="5">
        <v>2.29</v>
      </c>
    </row>
    <row r="201" spans="1:15" ht="12.75">
      <c r="A201" s="3" t="s">
        <v>4</v>
      </c>
      <c r="B201" s="4">
        <v>38869</v>
      </c>
      <c r="C201" s="3" t="str">
        <f t="shared" si="6"/>
        <v>NASSAU</v>
      </c>
      <c r="D201" s="5">
        <v>16.98</v>
      </c>
      <c r="E201" s="5">
        <v>16.96</v>
      </c>
      <c r="F201" s="5">
        <v>16.83</v>
      </c>
      <c r="G201" s="5">
        <v>171.45</v>
      </c>
      <c r="H201" s="5">
        <v>0</v>
      </c>
      <c r="I201" s="5">
        <v>0</v>
      </c>
      <c r="J201" s="5">
        <v>55.34</v>
      </c>
      <c r="K201" s="5">
        <v>0</v>
      </c>
      <c r="L201" s="5">
        <v>0</v>
      </c>
      <c r="M201" s="5">
        <v>0</v>
      </c>
      <c r="N201" s="5">
        <v>0</v>
      </c>
      <c r="O201" s="5">
        <v>1.88</v>
      </c>
    </row>
    <row r="202" spans="1:15" ht="12.75">
      <c r="A202" s="3" t="s">
        <v>73</v>
      </c>
      <c r="B202" s="4">
        <v>38869</v>
      </c>
      <c r="C202" s="3" t="str">
        <f t="shared" si="6"/>
        <v>NASSAU</v>
      </c>
      <c r="D202" s="5">
        <v>22.55</v>
      </c>
      <c r="E202" s="5">
        <v>22.24</v>
      </c>
      <c r="F202" s="5">
        <v>23.93</v>
      </c>
      <c r="G202" s="5">
        <v>279.76</v>
      </c>
      <c r="H202" s="5">
        <v>23.25</v>
      </c>
      <c r="I202" s="5">
        <v>22.93</v>
      </c>
      <c r="J202" s="5">
        <v>119.6</v>
      </c>
      <c r="K202" s="5">
        <v>0</v>
      </c>
      <c r="L202" s="5">
        <v>23.57</v>
      </c>
      <c r="M202" s="5">
        <v>27.41</v>
      </c>
      <c r="N202" s="5">
        <v>261.03</v>
      </c>
      <c r="O202" s="5">
        <v>4.23</v>
      </c>
    </row>
    <row r="203" spans="1:15" ht="12.75">
      <c r="A203" s="3" t="s">
        <v>83</v>
      </c>
      <c r="B203" s="4">
        <v>38869</v>
      </c>
      <c r="C203" s="3" t="str">
        <f t="shared" si="6"/>
        <v>NASSAU</v>
      </c>
      <c r="D203" s="5">
        <v>22.01</v>
      </c>
      <c r="E203" s="5">
        <v>19.32</v>
      </c>
      <c r="F203" s="5">
        <v>25.22</v>
      </c>
      <c r="G203" s="5">
        <v>209.35</v>
      </c>
      <c r="H203" s="5">
        <v>27.07</v>
      </c>
      <c r="I203" s="5">
        <v>30.28</v>
      </c>
      <c r="J203" s="5">
        <v>112.25</v>
      </c>
      <c r="K203" s="5">
        <v>0</v>
      </c>
      <c r="L203" s="5">
        <v>21.14</v>
      </c>
      <c r="M203" s="5">
        <v>25.29</v>
      </c>
      <c r="N203" s="5">
        <v>229.31</v>
      </c>
      <c r="O203" s="5">
        <v>1.77</v>
      </c>
    </row>
    <row r="204" spans="1:15" ht="12.75">
      <c r="A204" s="3" t="s">
        <v>101</v>
      </c>
      <c r="B204" s="4">
        <v>38869</v>
      </c>
      <c r="C204" s="3" t="str">
        <f t="shared" si="6"/>
        <v>NASSAU</v>
      </c>
      <c r="D204" s="5">
        <v>22.9</v>
      </c>
      <c r="E204" s="5">
        <v>23.17</v>
      </c>
      <c r="F204" s="5">
        <v>21.88</v>
      </c>
      <c r="G204" s="5">
        <v>180.72</v>
      </c>
      <c r="H204" s="5">
        <v>22.54</v>
      </c>
      <c r="I204" s="5">
        <v>22.63</v>
      </c>
      <c r="J204" s="5">
        <v>88.56</v>
      </c>
      <c r="K204" s="5">
        <v>88.56</v>
      </c>
      <c r="L204" s="5">
        <v>0</v>
      </c>
      <c r="M204" s="5">
        <v>0</v>
      </c>
      <c r="N204" s="5">
        <v>0</v>
      </c>
      <c r="O204" s="5">
        <v>1.43</v>
      </c>
    </row>
    <row r="205" spans="1:15" ht="12.75">
      <c r="A205" s="3" t="s">
        <v>143</v>
      </c>
      <c r="B205" s="4">
        <v>38869</v>
      </c>
      <c r="C205" s="3" t="str">
        <f t="shared" si="6"/>
        <v>NASSAU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18.79</v>
      </c>
      <c r="M205" s="5">
        <v>19.25</v>
      </c>
      <c r="N205" s="5">
        <v>177.43</v>
      </c>
      <c r="O205" s="5">
        <v>0.01</v>
      </c>
    </row>
    <row r="206" spans="1:15" ht="12.75">
      <c r="A206" s="3" t="s">
        <v>76</v>
      </c>
      <c r="B206" s="4">
        <v>38869</v>
      </c>
      <c r="C206" s="3" t="str">
        <f t="shared" si="6"/>
        <v>NASSAU</v>
      </c>
      <c r="D206" s="5">
        <v>22.55</v>
      </c>
      <c r="E206" s="5">
        <v>22.55</v>
      </c>
      <c r="F206" s="5">
        <v>20.66</v>
      </c>
      <c r="G206" s="5">
        <v>240.79</v>
      </c>
      <c r="H206" s="5">
        <v>20.6</v>
      </c>
      <c r="I206" s="5">
        <v>20.72</v>
      </c>
      <c r="J206" s="5">
        <v>100.89</v>
      </c>
      <c r="K206" s="5">
        <v>0</v>
      </c>
      <c r="L206" s="5">
        <v>0</v>
      </c>
      <c r="M206" s="5">
        <v>0</v>
      </c>
      <c r="N206" s="5">
        <v>0</v>
      </c>
      <c r="O206" s="5">
        <v>3.77</v>
      </c>
    </row>
    <row r="207" spans="1:15" ht="12.75">
      <c r="A207" s="3" t="s">
        <v>11</v>
      </c>
      <c r="B207" s="4">
        <v>38869</v>
      </c>
      <c r="C207" s="3" t="str">
        <f t="shared" si="6"/>
        <v>NASSAU</v>
      </c>
      <c r="D207" s="5">
        <v>19.92</v>
      </c>
      <c r="E207" s="5">
        <v>19.9</v>
      </c>
      <c r="F207" s="5">
        <v>24.66</v>
      </c>
      <c r="G207" s="5">
        <v>206.41</v>
      </c>
      <c r="H207" s="5">
        <v>19.9</v>
      </c>
      <c r="I207" s="5">
        <v>19.9</v>
      </c>
      <c r="J207" s="5">
        <v>93.94</v>
      </c>
      <c r="K207" s="5">
        <v>0</v>
      </c>
      <c r="L207" s="5">
        <v>0</v>
      </c>
      <c r="M207" s="5">
        <v>0</v>
      </c>
      <c r="N207" s="5">
        <v>0</v>
      </c>
      <c r="O207" s="5">
        <v>3.72</v>
      </c>
    </row>
    <row r="208" spans="1:15" ht="12.75">
      <c r="A208" s="3" t="s">
        <v>107</v>
      </c>
      <c r="B208" s="4">
        <v>38869</v>
      </c>
      <c r="C208" s="3" t="str">
        <f t="shared" si="6"/>
        <v>NASSAU</v>
      </c>
      <c r="D208" s="5">
        <v>16.65</v>
      </c>
      <c r="E208" s="5">
        <v>17.14</v>
      </c>
      <c r="F208" s="5">
        <v>25.42</v>
      </c>
      <c r="G208" s="5">
        <v>174.41</v>
      </c>
      <c r="H208" s="5">
        <v>26.77</v>
      </c>
      <c r="I208" s="5">
        <v>27.27</v>
      </c>
      <c r="J208" s="5">
        <v>97.54</v>
      </c>
      <c r="K208" s="5">
        <v>0</v>
      </c>
      <c r="L208" s="5">
        <v>22.89</v>
      </c>
      <c r="M208" s="5">
        <v>25.07</v>
      </c>
      <c r="N208" s="5">
        <v>225.78</v>
      </c>
      <c r="O208" s="5">
        <v>1.48</v>
      </c>
    </row>
    <row r="209" spans="1:15" ht="12.75">
      <c r="A209" s="3" t="s">
        <v>94</v>
      </c>
      <c r="B209" s="4">
        <v>38869</v>
      </c>
      <c r="C209" s="3" t="str">
        <f t="shared" si="6"/>
        <v>NASSAU</v>
      </c>
      <c r="D209" s="5">
        <v>14.13</v>
      </c>
      <c r="E209" s="5">
        <v>20.07</v>
      </c>
      <c r="F209" s="5">
        <v>0</v>
      </c>
      <c r="G209" s="5">
        <v>179.96</v>
      </c>
      <c r="H209" s="5">
        <v>0</v>
      </c>
      <c r="I209" s="5">
        <v>13.09</v>
      </c>
      <c r="J209" s="5">
        <v>93</v>
      </c>
      <c r="K209" s="5">
        <v>0</v>
      </c>
      <c r="L209" s="5">
        <v>0</v>
      </c>
      <c r="M209" s="5">
        <v>0</v>
      </c>
      <c r="N209" s="5">
        <v>0</v>
      </c>
      <c r="O209" s="5">
        <v>2.8</v>
      </c>
    </row>
    <row r="210" spans="1:15" ht="12.75">
      <c r="A210" s="3" t="s">
        <v>91</v>
      </c>
      <c r="B210" s="4">
        <v>38869</v>
      </c>
      <c r="C210" s="3" t="str">
        <f t="shared" si="6"/>
        <v>NASSAU</v>
      </c>
      <c r="D210" s="5">
        <v>14.48</v>
      </c>
      <c r="E210" s="5">
        <v>14.79</v>
      </c>
      <c r="F210" s="5">
        <v>14.42</v>
      </c>
      <c r="G210" s="5">
        <v>158.6</v>
      </c>
      <c r="H210" s="5">
        <v>15.13</v>
      </c>
      <c r="I210" s="5">
        <v>14.8</v>
      </c>
      <c r="J210" s="5">
        <v>87.18</v>
      </c>
      <c r="K210" s="5">
        <v>0</v>
      </c>
      <c r="L210" s="5">
        <v>0</v>
      </c>
      <c r="M210" s="5">
        <v>0</v>
      </c>
      <c r="N210" s="5">
        <v>0</v>
      </c>
      <c r="O210" s="5">
        <v>0.81</v>
      </c>
    </row>
    <row r="211" spans="1:15" ht="12.75">
      <c r="A211" s="3" t="s">
        <v>5</v>
      </c>
      <c r="B211" s="4">
        <v>38869</v>
      </c>
      <c r="C211" s="3" t="str">
        <f t="shared" si="6"/>
        <v>NASSAU</v>
      </c>
      <c r="D211" s="5">
        <v>17.93</v>
      </c>
      <c r="E211" s="5">
        <v>21.01</v>
      </c>
      <c r="F211" s="5">
        <v>24.23</v>
      </c>
      <c r="G211" s="5">
        <v>198.05</v>
      </c>
      <c r="H211" s="5">
        <v>21.07</v>
      </c>
      <c r="I211" s="5">
        <v>21.48</v>
      </c>
      <c r="J211" s="5">
        <v>93.48</v>
      </c>
      <c r="K211" s="5">
        <v>0</v>
      </c>
      <c r="L211" s="5">
        <v>20.76</v>
      </c>
      <c r="M211" s="5">
        <v>20.97</v>
      </c>
      <c r="N211" s="5">
        <v>255.45</v>
      </c>
      <c r="O211" s="5">
        <v>1.79</v>
      </c>
    </row>
    <row r="212" spans="1:15" ht="12.75">
      <c r="A212" s="3" t="s">
        <v>61</v>
      </c>
      <c r="B212" s="4">
        <v>38869</v>
      </c>
      <c r="C212" s="3" t="str">
        <f t="shared" si="6"/>
        <v>NASSAU</v>
      </c>
      <c r="D212" s="5">
        <v>24.67</v>
      </c>
      <c r="E212" s="5">
        <v>22.63</v>
      </c>
      <c r="F212" s="5">
        <v>34.67</v>
      </c>
      <c r="G212" s="5">
        <v>313.18</v>
      </c>
      <c r="H212" s="5">
        <v>22.62</v>
      </c>
      <c r="I212" s="5">
        <v>22.79</v>
      </c>
      <c r="J212" s="5">
        <v>110.43</v>
      </c>
      <c r="K212" s="5">
        <v>117.48</v>
      </c>
      <c r="L212" s="5">
        <v>0</v>
      </c>
      <c r="M212" s="5">
        <v>0</v>
      </c>
      <c r="N212" s="5">
        <v>0</v>
      </c>
      <c r="O212" s="5">
        <v>7.6</v>
      </c>
    </row>
    <row r="213" spans="1:15" ht="12.75">
      <c r="A213" s="3" t="s">
        <v>75</v>
      </c>
      <c r="B213" s="4">
        <v>38869</v>
      </c>
      <c r="C213" s="3" t="str">
        <f t="shared" si="6"/>
        <v>NASSAU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18.52</v>
      </c>
      <c r="M213" s="5">
        <v>20.34</v>
      </c>
      <c r="N213" s="5">
        <v>201.51</v>
      </c>
      <c r="O213" s="5">
        <v>0.11</v>
      </c>
    </row>
    <row r="214" spans="1:15" ht="12.75">
      <c r="A214" s="3" t="s">
        <v>24</v>
      </c>
      <c r="B214" s="4">
        <v>38869</v>
      </c>
      <c r="C214" s="3" t="str">
        <f t="shared" si="6"/>
        <v>NASSAU</v>
      </c>
      <c r="D214" s="5">
        <v>20.54</v>
      </c>
      <c r="E214" s="5">
        <v>22.09</v>
      </c>
      <c r="F214" s="5">
        <v>0</v>
      </c>
      <c r="G214" s="5">
        <v>193.2</v>
      </c>
      <c r="H214" s="5">
        <v>0</v>
      </c>
      <c r="I214" s="5">
        <v>0</v>
      </c>
      <c r="J214" s="5">
        <v>87.87</v>
      </c>
      <c r="K214" s="5">
        <v>0</v>
      </c>
      <c r="L214" s="5">
        <v>0</v>
      </c>
      <c r="M214" s="5">
        <v>0</v>
      </c>
      <c r="N214" s="5">
        <v>0</v>
      </c>
      <c r="O214" s="5">
        <v>3.56</v>
      </c>
    </row>
    <row r="215" spans="1:15" ht="12.75">
      <c r="A215" s="3" t="s">
        <v>85</v>
      </c>
      <c r="B215" s="4">
        <v>38869</v>
      </c>
      <c r="C215" s="3" t="str">
        <f t="shared" si="6"/>
        <v>NASSAU</v>
      </c>
      <c r="D215" s="5">
        <v>19.47</v>
      </c>
      <c r="E215" s="5">
        <v>20.49</v>
      </c>
      <c r="F215" s="5">
        <v>22.63</v>
      </c>
      <c r="G215" s="5">
        <v>241.5</v>
      </c>
      <c r="H215" s="5">
        <v>21.23</v>
      </c>
      <c r="I215" s="5">
        <v>21.23</v>
      </c>
      <c r="J215" s="5">
        <v>0</v>
      </c>
      <c r="K215" s="5">
        <v>97.68</v>
      </c>
      <c r="L215" s="5">
        <v>22.05</v>
      </c>
      <c r="M215" s="5">
        <v>22.12</v>
      </c>
      <c r="N215" s="5">
        <v>0</v>
      </c>
      <c r="O215" s="5">
        <v>2.54</v>
      </c>
    </row>
    <row r="216" spans="1:15" ht="12.75">
      <c r="A216" s="3" t="s">
        <v>6</v>
      </c>
      <c r="B216" s="4">
        <v>38869</v>
      </c>
      <c r="C216" s="3" t="str">
        <f t="shared" si="6"/>
        <v>NASSAU</v>
      </c>
      <c r="D216" s="5">
        <v>19.03</v>
      </c>
      <c r="E216" s="5">
        <v>20.03</v>
      </c>
      <c r="F216" s="5">
        <v>19.03</v>
      </c>
      <c r="G216" s="5">
        <v>212.16</v>
      </c>
      <c r="H216" s="5">
        <v>21.03</v>
      </c>
      <c r="I216" s="5">
        <v>21.03</v>
      </c>
      <c r="J216" s="5">
        <v>116.84</v>
      </c>
      <c r="K216" s="5">
        <v>137.95</v>
      </c>
      <c r="L216" s="5">
        <v>23.63</v>
      </c>
      <c r="M216" s="5">
        <v>26.99</v>
      </c>
      <c r="N216" s="5">
        <v>241.51</v>
      </c>
      <c r="O216" s="5">
        <v>3.1</v>
      </c>
    </row>
    <row r="217" spans="1:15" ht="12.75">
      <c r="A217" s="3" t="s">
        <v>78</v>
      </c>
      <c r="B217" s="4">
        <v>38869</v>
      </c>
      <c r="C217" s="3" t="str">
        <f t="shared" si="6"/>
        <v>NASSAU</v>
      </c>
      <c r="D217" s="5">
        <v>19.62</v>
      </c>
      <c r="E217" s="5">
        <v>19.34</v>
      </c>
      <c r="F217" s="5">
        <v>21.4</v>
      </c>
      <c r="G217" s="5">
        <v>208.16</v>
      </c>
      <c r="H217" s="5">
        <v>26.7</v>
      </c>
      <c r="I217" s="5">
        <v>22.53</v>
      </c>
      <c r="J217" s="5">
        <v>113.35</v>
      </c>
      <c r="K217" s="5">
        <v>0</v>
      </c>
      <c r="L217" s="5">
        <v>22.57</v>
      </c>
      <c r="M217" s="5">
        <v>24.81</v>
      </c>
      <c r="N217" s="5">
        <v>0</v>
      </c>
      <c r="O217" s="5">
        <v>2.15</v>
      </c>
    </row>
    <row r="218" spans="1:15" ht="12.75">
      <c r="A218" s="3" t="s">
        <v>25</v>
      </c>
      <c r="B218" s="4">
        <v>38869</v>
      </c>
      <c r="C218" s="3" t="str">
        <f t="shared" si="6"/>
        <v>NASSAU</v>
      </c>
      <c r="D218" s="5">
        <v>19.43</v>
      </c>
      <c r="E218" s="5">
        <v>20.97</v>
      </c>
      <c r="F218" s="5">
        <v>21.41</v>
      </c>
      <c r="G218" s="5">
        <v>218.71</v>
      </c>
      <c r="H218" s="5">
        <v>21.41</v>
      </c>
      <c r="I218" s="5">
        <v>21.55</v>
      </c>
      <c r="J218" s="5">
        <v>59.11</v>
      </c>
      <c r="K218" s="5">
        <v>0</v>
      </c>
      <c r="L218" s="5">
        <v>0</v>
      </c>
      <c r="M218" s="5">
        <v>0</v>
      </c>
      <c r="N218" s="5">
        <v>0</v>
      </c>
      <c r="O218" s="5">
        <v>1.93</v>
      </c>
    </row>
    <row r="219" spans="2:15" ht="12.75">
      <c r="B219" s="4">
        <v>38869</v>
      </c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</row>
    <row r="220" spans="1:15" ht="12.75">
      <c r="A220" s="2" t="s">
        <v>205</v>
      </c>
      <c r="B220" s="4">
        <v>38869</v>
      </c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1:15" ht="12.75">
      <c r="A221" s="3" t="s">
        <v>28</v>
      </c>
      <c r="B221" s="4">
        <v>38869</v>
      </c>
      <c r="C221" s="3" t="str">
        <f aca="true" t="shared" si="7" ref="C221:C229">"NIAGARA"</f>
        <v>NIAGARA</v>
      </c>
      <c r="D221" s="5">
        <v>18.02</v>
      </c>
      <c r="E221" s="5">
        <v>18.02</v>
      </c>
      <c r="F221" s="5">
        <v>18.06</v>
      </c>
      <c r="G221" s="5">
        <v>207.82</v>
      </c>
      <c r="H221" s="5">
        <v>17.34</v>
      </c>
      <c r="I221" s="5">
        <v>18.03</v>
      </c>
      <c r="J221" s="5">
        <v>51.11</v>
      </c>
      <c r="K221" s="5">
        <v>0</v>
      </c>
      <c r="L221" s="5">
        <v>14.85</v>
      </c>
      <c r="M221" s="5">
        <v>0</v>
      </c>
      <c r="N221" s="5">
        <v>0</v>
      </c>
      <c r="O221" s="5">
        <v>1.41</v>
      </c>
    </row>
    <row r="222" spans="1:15" ht="12.75">
      <c r="A222" s="3" t="s">
        <v>38</v>
      </c>
      <c r="B222" s="4">
        <v>38869</v>
      </c>
      <c r="C222" s="3" t="str">
        <f t="shared" si="7"/>
        <v>NIAGARA</v>
      </c>
      <c r="D222" s="5">
        <v>21.85</v>
      </c>
      <c r="E222" s="5">
        <v>21.82</v>
      </c>
      <c r="F222" s="5">
        <v>0</v>
      </c>
      <c r="G222" s="5">
        <v>0</v>
      </c>
      <c r="H222" s="5">
        <v>21.85</v>
      </c>
      <c r="I222" s="5">
        <v>21.81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3.71</v>
      </c>
    </row>
    <row r="223" spans="1:15" ht="12.75">
      <c r="A223" s="3" t="s">
        <v>30</v>
      </c>
      <c r="B223" s="4">
        <v>38869</v>
      </c>
      <c r="C223" s="3" t="str">
        <f t="shared" si="7"/>
        <v>NIAGARA</v>
      </c>
      <c r="D223" s="5">
        <v>17.69</v>
      </c>
      <c r="E223" s="5">
        <v>19.71</v>
      </c>
      <c r="F223" s="5">
        <v>0</v>
      </c>
      <c r="G223" s="5">
        <v>0</v>
      </c>
      <c r="H223" s="5">
        <v>19.33</v>
      </c>
      <c r="I223" s="5">
        <v>19.7</v>
      </c>
      <c r="J223" s="5">
        <v>82.3</v>
      </c>
      <c r="K223" s="5">
        <v>0</v>
      </c>
      <c r="L223" s="5">
        <v>0</v>
      </c>
      <c r="M223" s="5">
        <v>0</v>
      </c>
      <c r="N223" s="5">
        <v>0</v>
      </c>
      <c r="O223" s="5">
        <v>2.81</v>
      </c>
    </row>
    <row r="224" spans="1:15" ht="12.75">
      <c r="A224" s="3" t="s">
        <v>37</v>
      </c>
      <c r="B224" s="4">
        <v>38869</v>
      </c>
      <c r="C224" s="3" t="str">
        <f t="shared" si="7"/>
        <v>NIAGARA</v>
      </c>
      <c r="D224" s="5">
        <v>22.87</v>
      </c>
      <c r="E224" s="5">
        <v>22.87</v>
      </c>
      <c r="F224" s="5">
        <v>0</v>
      </c>
      <c r="G224" s="5">
        <v>0</v>
      </c>
      <c r="H224" s="5">
        <v>0</v>
      </c>
      <c r="I224" s="5">
        <v>22.9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5.86</v>
      </c>
    </row>
    <row r="225" spans="1:15" ht="12.75">
      <c r="A225" s="3" t="s">
        <v>126</v>
      </c>
      <c r="B225" s="4">
        <v>38869</v>
      </c>
      <c r="C225" s="3" t="str">
        <f t="shared" si="7"/>
        <v>NIAGARA</v>
      </c>
      <c r="D225" s="5">
        <v>30.8</v>
      </c>
      <c r="E225" s="5">
        <v>31.53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6.56</v>
      </c>
    </row>
    <row r="226" spans="1:15" ht="12.75">
      <c r="A226" s="3" t="s">
        <v>67</v>
      </c>
      <c r="B226" s="4">
        <v>38869</v>
      </c>
      <c r="C226" s="3" t="str">
        <f t="shared" si="7"/>
        <v>NIAGARA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18.33</v>
      </c>
      <c r="M226" s="5">
        <v>20.57</v>
      </c>
      <c r="N226" s="5">
        <v>0</v>
      </c>
      <c r="O226" s="5">
        <v>0.05</v>
      </c>
    </row>
    <row r="227" spans="1:15" ht="12.75">
      <c r="A227" s="3" t="s">
        <v>24</v>
      </c>
      <c r="B227" s="4">
        <v>38869</v>
      </c>
      <c r="C227" s="3" t="str">
        <f t="shared" si="7"/>
        <v>NIAGARA</v>
      </c>
      <c r="D227" s="5">
        <v>22.33</v>
      </c>
      <c r="E227" s="5">
        <v>22.33</v>
      </c>
      <c r="F227" s="5">
        <v>23.77</v>
      </c>
      <c r="G227" s="5">
        <v>0</v>
      </c>
      <c r="H227" s="5">
        <v>22.33</v>
      </c>
      <c r="I227" s="5">
        <v>22.33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5.86</v>
      </c>
    </row>
    <row r="228" spans="1:15" ht="12.75">
      <c r="A228" s="3" t="s">
        <v>122</v>
      </c>
      <c r="B228" s="4">
        <v>38869</v>
      </c>
      <c r="C228" s="3" t="str">
        <f t="shared" si="7"/>
        <v>NIAGARA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14.54</v>
      </c>
      <c r="M228" s="5">
        <v>14.58</v>
      </c>
      <c r="N228" s="5">
        <v>0</v>
      </c>
      <c r="O228" s="5">
        <v>0.39</v>
      </c>
    </row>
    <row r="229" spans="1:15" ht="12.75">
      <c r="A229" s="3" t="s">
        <v>33</v>
      </c>
      <c r="B229" s="4">
        <v>38869</v>
      </c>
      <c r="C229" s="3" t="str">
        <f t="shared" si="7"/>
        <v>NIAGARA</v>
      </c>
      <c r="D229" s="5">
        <v>0</v>
      </c>
      <c r="E229" s="5">
        <v>22.86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4.23</v>
      </c>
    </row>
    <row r="230" spans="2:15" ht="12.75">
      <c r="B230" s="4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</row>
    <row r="231" spans="1:15" ht="12.75">
      <c r="A231" s="2" t="s">
        <v>235</v>
      </c>
      <c r="B231" s="4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</row>
    <row r="232" spans="1:15" ht="12.75">
      <c r="A232" s="3" t="s">
        <v>81</v>
      </c>
      <c r="B232" s="4">
        <v>38869</v>
      </c>
      <c r="C232" s="3" t="str">
        <f aca="true" t="shared" si="8" ref="C232:C238">"ONEIDA"</f>
        <v>ONEIDA</v>
      </c>
      <c r="D232" s="5">
        <v>25.72</v>
      </c>
      <c r="E232" s="5">
        <v>26.17</v>
      </c>
      <c r="F232" s="5">
        <v>27.2</v>
      </c>
      <c r="G232" s="5">
        <v>0</v>
      </c>
      <c r="H232" s="5">
        <v>26.47</v>
      </c>
      <c r="I232" s="5">
        <v>26.65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8.93</v>
      </c>
    </row>
    <row r="233" spans="1:15" ht="12.75">
      <c r="A233" s="3" t="s">
        <v>54</v>
      </c>
      <c r="B233" s="4">
        <v>38869</v>
      </c>
      <c r="C233" s="3" t="str">
        <f t="shared" si="8"/>
        <v>ONEIDA</v>
      </c>
      <c r="D233" s="5">
        <v>21.53</v>
      </c>
      <c r="E233" s="5">
        <v>21.87</v>
      </c>
      <c r="F233" s="5">
        <v>0</v>
      </c>
      <c r="G233" s="5">
        <v>0</v>
      </c>
      <c r="H233" s="5">
        <v>21.51</v>
      </c>
      <c r="I233" s="5">
        <v>21.42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4.93</v>
      </c>
    </row>
    <row r="234" spans="1:15" ht="12.75">
      <c r="A234" s="3" t="s">
        <v>160</v>
      </c>
      <c r="B234" s="4">
        <v>38869</v>
      </c>
      <c r="C234" s="3" t="str">
        <f t="shared" si="8"/>
        <v>ONEIDA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18.75</v>
      </c>
      <c r="M234" s="5">
        <v>19.47</v>
      </c>
      <c r="N234" s="5">
        <v>0</v>
      </c>
      <c r="O234" s="5">
        <v>0</v>
      </c>
    </row>
    <row r="235" spans="1:15" ht="12.75">
      <c r="A235" s="3" t="s">
        <v>114</v>
      </c>
      <c r="B235" s="4">
        <v>38869</v>
      </c>
      <c r="C235" s="3" t="str">
        <f t="shared" si="8"/>
        <v>ONEIDA</v>
      </c>
      <c r="D235" s="5">
        <v>22.95</v>
      </c>
      <c r="E235" s="5">
        <v>23.72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4.68</v>
      </c>
    </row>
    <row r="236" spans="1:15" ht="12.75">
      <c r="A236" s="3" t="s">
        <v>60</v>
      </c>
      <c r="B236" s="4">
        <v>38869</v>
      </c>
      <c r="C236" s="3" t="str">
        <f t="shared" si="8"/>
        <v>ONEIDA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16.06</v>
      </c>
      <c r="N236" s="5">
        <v>0</v>
      </c>
      <c r="O236" s="5">
        <v>0.18</v>
      </c>
    </row>
    <row r="237" spans="1:15" ht="12.75">
      <c r="A237" s="3" t="s">
        <v>147</v>
      </c>
      <c r="B237" s="4">
        <v>38869</v>
      </c>
      <c r="C237" s="3" t="str">
        <f t="shared" si="8"/>
        <v>ONEIDA</v>
      </c>
      <c r="D237" s="5">
        <v>18.97</v>
      </c>
      <c r="E237" s="5">
        <v>18.97</v>
      </c>
      <c r="F237" s="5">
        <v>0</v>
      </c>
      <c r="G237" s="5">
        <v>0</v>
      </c>
      <c r="H237" s="5">
        <v>0</v>
      </c>
      <c r="I237" s="5">
        <v>0</v>
      </c>
      <c r="J237" s="5">
        <v>3.81</v>
      </c>
      <c r="K237" s="5">
        <v>0</v>
      </c>
      <c r="L237" s="5">
        <v>0</v>
      </c>
      <c r="M237" s="5">
        <v>0</v>
      </c>
      <c r="N237" s="5">
        <v>0</v>
      </c>
      <c r="O237" s="5">
        <v>0.34</v>
      </c>
    </row>
    <row r="238" spans="1:15" ht="12.75">
      <c r="A238" s="3" t="s">
        <v>71</v>
      </c>
      <c r="B238" s="4">
        <v>38869</v>
      </c>
      <c r="C238" s="3" t="str">
        <f t="shared" si="8"/>
        <v>ONEIDA</v>
      </c>
      <c r="D238" s="5">
        <v>19.27</v>
      </c>
      <c r="E238" s="5">
        <v>19.55</v>
      </c>
      <c r="F238" s="5">
        <v>0</v>
      </c>
      <c r="G238" s="5">
        <v>0</v>
      </c>
      <c r="H238" s="5">
        <v>12.04</v>
      </c>
      <c r="I238" s="5">
        <v>13.1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</row>
    <row r="239" spans="2:15" ht="12.75">
      <c r="B239" s="4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</row>
    <row r="240" spans="1:15" ht="12.75">
      <c r="A240" s="2" t="s">
        <v>206</v>
      </c>
      <c r="B240" s="4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</row>
    <row r="241" spans="1:15" ht="12.75">
      <c r="A241" s="3" t="s">
        <v>35</v>
      </c>
      <c r="B241" s="4">
        <v>38869</v>
      </c>
      <c r="C241" s="3" t="str">
        <f aca="true" t="shared" si="9" ref="C241:C249">"ONONDAGA"</f>
        <v>ONONDAGA</v>
      </c>
      <c r="D241" s="5">
        <v>0</v>
      </c>
      <c r="E241" s="5">
        <v>21.89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4.04</v>
      </c>
    </row>
    <row r="242" spans="1:15" ht="12.75">
      <c r="A242" s="3" t="s">
        <v>116</v>
      </c>
      <c r="B242" s="4">
        <v>38869</v>
      </c>
      <c r="C242" s="3" t="str">
        <f t="shared" si="9"/>
        <v>ONONDAGA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16.86</v>
      </c>
      <c r="M242" s="5">
        <v>0</v>
      </c>
      <c r="N242" s="5">
        <v>0</v>
      </c>
      <c r="O242" s="5">
        <v>0</v>
      </c>
    </row>
    <row r="243" spans="1:15" ht="12.75">
      <c r="A243" s="3" t="s">
        <v>134</v>
      </c>
      <c r="B243" s="4">
        <v>38869</v>
      </c>
      <c r="C243" s="3" t="str">
        <f t="shared" si="9"/>
        <v>ONONDAGA</v>
      </c>
      <c r="D243" s="5">
        <v>0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15.02</v>
      </c>
      <c r="M243" s="5">
        <v>16.41</v>
      </c>
      <c r="N243" s="5">
        <v>0</v>
      </c>
      <c r="O243" s="5">
        <v>0</v>
      </c>
    </row>
    <row r="244" spans="1:15" ht="12.75">
      <c r="A244" s="3" t="s">
        <v>90</v>
      </c>
      <c r="B244" s="4">
        <v>38869</v>
      </c>
      <c r="C244" s="3" t="str">
        <f t="shared" si="9"/>
        <v>ONONDAGA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16.96</v>
      </c>
      <c r="M244" s="5">
        <v>17.95</v>
      </c>
      <c r="N244" s="5">
        <v>0</v>
      </c>
      <c r="O244" s="5">
        <v>0.58</v>
      </c>
    </row>
    <row r="245" spans="1:15" ht="12.75">
      <c r="A245" s="3" t="s">
        <v>22</v>
      </c>
      <c r="B245" s="4">
        <v>38869</v>
      </c>
      <c r="C245" s="3" t="str">
        <f t="shared" si="9"/>
        <v>ONONDAGA</v>
      </c>
      <c r="D245" s="5">
        <v>19.62</v>
      </c>
      <c r="E245" s="5">
        <v>20.81</v>
      </c>
      <c r="F245" s="5">
        <v>21.41</v>
      </c>
      <c r="G245" s="5">
        <v>0</v>
      </c>
      <c r="H245" s="5">
        <v>20.87</v>
      </c>
      <c r="I245" s="5">
        <v>20.87</v>
      </c>
      <c r="J245" s="5">
        <v>103.38</v>
      </c>
      <c r="K245" s="5">
        <v>103.38</v>
      </c>
      <c r="L245" s="5">
        <v>0</v>
      </c>
      <c r="M245" s="5">
        <v>0</v>
      </c>
      <c r="N245" s="5">
        <v>0</v>
      </c>
      <c r="O245" s="5">
        <v>1.87</v>
      </c>
    </row>
    <row r="246" spans="1:15" ht="12.75">
      <c r="A246" s="3" t="s">
        <v>20</v>
      </c>
      <c r="B246" s="4">
        <v>38869</v>
      </c>
      <c r="C246" s="3" t="str">
        <f t="shared" si="9"/>
        <v>ONONDAGA</v>
      </c>
      <c r="D246" s="5">
        <v>21.69</v>
      </c>
      <c r="E246" s="5">
        <v>22.4</v>
      </c>
      <c r="F246" s="5">
        <v>0</v>
      </c>
      <c r="G246" s="5">
        <v>0</v>
      </c>
      <c r="H246" s="5">
        <v>0</v>
      </c>
      <c r="I246" s="5">
        <v>0</v>
      </c>
      <c r="J246" s="5">
        <v>88.88</v>
      </c>
      <c r="K246" s="5">
        <v>0</v>
      </c>
      <c r="L246" s="5">
        <v>0</v>
      </c>
      <c r="M246" s="5">
        <v>0</v>
      </c>
      <c r="N246" s="5">
        <v>0</v>
      </c>
      <c r="O246" s="5">
        <v>3.36</v>
      </c>
    </row>
    <row r="247" spans="1:15" ht="12.75">
      <c r="A247" s="3" t="s">
        <v>65</v>
      </c>
      <c r="B247" s="4">
        <v>38869</v>
      </c>
      <c r="C247" s="3" t="str">
        <f t="shared" si="9"/>
        <v>ONONDAGA</v>
      </c>
      <c r="D247" s="5">
        <v>19.61</v>
      </c>
      <c r="E247" s="5">
        <v>19.6</v>
      </c>
      <c r="F247" s="5">
        <v>0</v>
      </c>
      <c r="G247" s="5">
        <v>0</v>
      </c>
      <c r="H247" s="5">
        <v>0</v>
      </c>
      <c r="I247" s="5">
        <v>0</v>
      </c>
      <c r="J247" s="5">
        <v>64.51</v>
      </c>
      <c r="K247" s="5">
        <v>0</v>
      </c>
      <c r="L247" s="5">
        <v>0</v>
      </c>
      <c r="M247" s="5">
        <v>0</v>
      </c>
      <c r="N247" s="5">
        <v>0</v>
      </c>
      <c r="O247" s="5">
        <v>2.29</v>
      </c>
    </row>
    <row r="248" spans="1:15" ht="12.75">
      <c r="A248" s="3" t="s">
        <v>21</v>
      </c>
      <c r="B248" s="4">
        <v>38869</v>
      </c>
      <c r="C248" s="3" t="str">
        <f t="shared" si="9"/>
        <v>ONONDAGA</v>
      </c>
      <c r="D248" s="5">
        <v>23.09</v>
      </c>
      <c r="E248" s="5">
        <v>23.28</v>
      </c>
      <c r="F248" s="5">
        <v>0</v>
      </c>
      <c r="G248" s="5">
        <v>0</v>
      </c>
      <c r="H248" s="5">
        <v>0</v>
      </c>
      <c r="I248" s="5">
        <v>0</v>
      </c>
      <c r="J248" s="5">
        <v>84.93</v>
      </c>
      <c r="K248" s="5">
        <v>0</v>
      </c>
      <c r="L248" s="5">
        <v>0</v>
      </c>
      <c r="M248" s="5">
        <v>0</v>
      </c>
      <c r="N248" s="5">
        <v>0</v>
      </c>
      <c r="O248" s="5">
        <v>3.73</v>
      </c>
    </row>
    <row r="249" spans="1:15" ht="12.75">
      <c r="A249" s="3" t="s">
        <v>68</v>
      </c>
      <c r="B249" s="4">
        <v>38869</v>
      </c>
      <c r="C249" s="3" t="str">
        <f t="shared" si="9"/>
        <v>ONONDAGA</v>
      </c>
      <c r="D249" s="5">
        <v>22.2</v>
      </c>
      <c r="E249" s="5">
        <v>23.42</v>
      </c>
      <c r="F249" s="5">
        <v>25.9</v>
      </c>
      <c r="G249" s="5">
        <v>282.07</v>
      </c>
      <c r="H249" s="5">
        <v>23.17</v>
      </c>
      <c r="I249" s="5">
        <v>24.3</v>
      </c>
      <c r="J249" s="5">
        <v>87.45</v>
      </c>
      <c r="K249" s="5">
        <v>0</v>
      </c>
      <c r="L249" s="5">
        <v>22.46</v>
      </c>
      <c r="M249" s="5">
        <v>25.72</v>
      </c>
      <c r="N249" s="5">
        <v>256.89</v>
      </c>
      <c r="O249" s="5">
        <v>3.35</v>
      </c>
    </row>
    <row r="250" spans="2:15" ht="12.75">
      <c r="B250" s="4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</row>
    <row r="251" spans="1:15" ht="12.75">
      <c r="A251" s="2" t="s">
        <v>207</v>
      </c>
      <c r="B251" s="4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</row>
    <row r="252" spans="1:15" ht="12.75">
      <c r="A252" s="3" t="s">
        <v>134</v>
      </c>
      <c r="B252" s="4">
        <v>38869</v>
      </c>
      <c r="C252" s="3" t="str">
        <f>"ONTARIO"</f>
        <v>ONTARIO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15.85</v>
      </c>
      <c r="M252" s="5">
        <v>17.38</v>
      </c>
      <c r="N252" s="5">
        <v>0</v>
      </c>
      <c r="O252" s="5">
        <v>0.67</v>
      </c>
    </row>
    <row r="253" spans="1:15" ht="12.75">
      <c r="A253" s="3" t="s">
        <v>131</v>
      </c>
      <c r="B253" s="4">
        <v>38869</v>
      </c>
      <c r="C253" s="3" t="str">
        <f>"ONTARIO"</f>
        <v>ONTARIO</v>
      </c>
      <c r="D253" s="5">
        <v>23.8</v>
      </c>
      <c r="E253" s="5">
        <v>23.83</v>
      </c>
      <c r="F253" s="5">
        <v>0</v>
      </c>
      <c r="G253" s="5">
        <v>0</v>
      </c>
      <c r="H253" s="5">
        <v>0</v>
      </c>
      <c r="I253" s="5">
        <v>0</v>
      </c>
      <c r="J253" s="5">
        <v>66.4</v>
      </c>
      <c r="K253" s="5">
        <v>66.4</v>
      </c>
      <c r="L253" s="5">
        <v>0</v>
      </c>
      <c r="M253" s="5">
        <v>0</v>
      </c>
      <c r="N253" s="5">
        <v>0</v>
      </c>
      <c r="O253" s="5">
        <v>4.98</v>
      </c>
    </row>
    <row r="254" spans="1:15" ht="12.75">
      <c r="A254" s="3" t="s">
        <v>6</v>
      </c>
      <c r="B254" s="4">
        <v>38869</v>
      </c>
      <c r="C254" s="3" t="str">
        <f>"ONTARIO"</f>
        <v>ONTARIO</v>
      </c>
      <c r="D254" s="5">
        <v>20.7</v>
      </c>
      <c r="E254" s="5">
        <v>20.84</v>
      </c>
      <c r="F254" s="5">
        <v>23.86</v>
      </c>
      <c r="G254" s="5">
        <v>228.49</v>
      </c>
      <c r="H254" s="5">
        <v>23.86</v>
      </c>
      <c r="I254" s="5">
        <v>23.86</v>
      </c>
      <c r="J254" s="5">
        <v>111.18</v>
      </c>
      <c r="K254" s="5">
        <v>114.13</v>
      </c>
      <c r="L254" s="5">
        <v>20.43</v>
      </c>
      <c r="M254" s="5">
        <v>22.49</v>
      </c>
      <c r="N254" s="5">
        <v>213.38</v>
      </c>
      <c r="O254" s="5">
        <v>0.26</v>
      </c>
    </row>
    <row r="255" spans="2:15" ht="12.75">
      <c r="B255" s="4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1:15" ht="12.75">
      <c r="A256" s="2" t="s">
        <v>208</v>
      </c>
      <c r="B256" s="4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</row>
    <row r="257" spans="1:15" ht="12.75">
      <c r="A257" s="3" t="s">
        <v>89</v>
      </c>
      <c r="B257" s="4">
        <v>38869</v>
      </c>
      <c r="C257" s="3" t="str">
        <f aca="true" t="shared" si="10" ref="C257:C268">"ORANGE"</f>
        <v>ORANGE</v>
      </c>
      <c r="D257" s="5">
        <v>20.98</v>
      </c>
      <c r="E257" s="5">
        <v>20.98</v>
      </c>
      <c r="F257" s="5">
        <v>20.98</v>
      </c>
      <c r="G257" s="5">
        <v>222.77</v>
      </c>
      <c r="H257" s="5">
        <v>20.98</v>
      </c>
      <c r="I257" s="5">
        <v>20.98</v>
      </c>
      <c r="J257" s="5">
        <v>133.88</v>
      </c>
      <c r="K257" s="5">
        <v>107.44</v>
      </c>
      <c r="L257" s="5">
        <v>20.33</v>
      </c>
      <c r="M257" s="5">
        <v>22.31</v>
      </c>
      <c r="N257" s="5">
        <v>235.89</v>
      </c>
      <c r="O257" s="5">
        <v>0.91</v>
      </c>
    </row>
    <row r="258" spans="1:15" ht="12.75">
      <c r="A258" s="3" t="s">
        <v>62</v>
      </c>
      <c r="B258" s="4">
        <v>38869</v>
      </c>
      <c r="C258" s="3" t="str">
        <f t="shared" si="10"/>
        <v>ORANGE</v>
      </c>
      <c r="D258" s="5">
        <v>22.22</v>
      </c>
      <c r="E258" s="5">
        <v>23.29</v>
      </c>
      <c r="F258" s="5">
        <v>28.41</v>
      </c>
      <c r="G258" s="5">
        <v>286.71</v>
      </c>
      <c r="H258" s="5">
        <v>26.44</v>
      </c>
      <c r="I258" s="5">
        <v>27.41</v>
      </c>
      <c r="J258" s="5">
        <v>124.71</v>
      </c>
      <c r="K258" s="5">
        <v>0</v>
      </c>
      <c r="L258" s="5">
        <v>23.24</v>
      </c>
      <c r="M258" s="5">
        <v>25.07</v>
      </c>
      <c r="N258" s="5">
        <v>257.76</v>
      </c>
      <c r="O258" s="5">
        <v>2.95</v>
      </c>
    </row>
    <row r="259" spans="1:15" ht="12.75">
      <c r="A259" s="3" t="s">
        <v>70</v>
      </c>
      <c r="B259" s="4">
        <v>38869</v>
      </c>
      <c r="C259" s="3" t="str">
        <f t="shared" si="10"/>
        <v>ORANGE</v>
      </c>
      <c r="D259" s="5">
        <v>21.63</v>
      </c>
      <c r="E259" s="5">
        <v>18.79</v>
      </c>
      <c r="F259" s="5">
        <v>23.07</v>
      </c>
      <c r="G259" s="5">
        <v>234.79</v>
      </c>
      <c r="H259" s="5">
        <v>22.43</v>
      </c>
      <c r="I259" s="5">
        <v>23.59</v>
      </c>
      <c r="J259" s="5">
        <v>106.5</v>
      </c>
      <c r="K259" s="5">
        <v>0</v>
      </c>
      <c r="L259" s="5">
        <v>21.81</v>
      </c>
      <c r="M259" s="5">
        <v>24.56</v>
      </c>
      <c r="N259" s="5">
        <v>215.28</v>
      </c>
      <c r="O259" s="5">
        <v>1.43</v>
      </c>
    </row>
    <row r="260" spans="1:15" ht="12.75">
      <c r="A260" s="3" t="s">
        <v>117</v>
      </c>
      <c r="B260" s="4">
        <v>38869</v>
      </c>
      <c r="C260" s="3" t="str">
        <f t="shared" si="10"/>
        <v>ORANGE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15.84</v>
      </c>
      <c r="M260" s="5">
        <v>16.95</v>
      </c>
      <c r="N260" s="5">
        <v>0</v>
      </c>
      <c r="O260" s="5">
        <v>0</v>
      </c>
    </row>
    <row r="261" spans="1:15" ht="12.75">
      <c r="A261" s="3" t="s">
        <v>140</v>
      </c>
      <c r="B261" s="4">
        <v>38869</v>
      </c>
      <c r="C261" s="3" t="str">
        <f t="shared" si="10"/>
        <v>ORANGE</v>
      </c>
      <c r="D261" s="5">
        <v>0</v>
      </c>
      <c r="E261" s="5">
        <v>19.61</v>
      </c>
      <c r="F261" s="5">
        <v>0</v>
      </c>
      <c r="G261" s="5">
        <v>0</v>
      </c>
      <c r="H261" s="5">
        <v>0</v>
      </c>
      <c r="I261" s="5">
        <v>0</v>
      </c>
      <c r="J261" s="5">
        <v>66.56</v>
      </c>
      <c r="K261" s="5">
        <v>0</v>
      </c>
      <c r="L261" s="5">
        <v>0</v>
      </c>
      <c r="M261" s="5">
        <v>0</v>
      </c>
      <c r="N261" s="5">
        <v>0</v>
      </c>
      <c r="O261" s="5">
        <v>1.49</v>
      </c>
    </row>
    <row r="262" spans="1:15" ht="12.75">
      <c r="A262" s="3" t="s">
        <v>130</v>
      </c>
      <c r="B262" s="4">
        <v>38869</v>
      </c>
      <c r="C262" s="3" t="str">
        <f t="shared" si="10"/>
        <v>ORANGE</v>
      </c>
      <c r="D262" s="5">
        <v>0</v>
      </c>
      <c r="E262" s="5">
        <v>26.48</v>
      </c>
      <c r="F262" s="5">
        <v>0</v>
      </c>
      <c r="G262" s="5">
        <v>0</v>
      </c>
      <c r="H262" s="5">
        <v>0</v>
      </c>
      <c r="I262" s="5">
        <v>0</v>
      </c>
      <c r="J262" s="5">
        <v>32.11</v>
      </c>
      <c r="K262" s="5">
        <v>0</v>
      </c>
      <c r="L262" s="5">
        <v>0</v>
      </c>
      <c r="M262" s="5">
        <v>0</v>
      </c>
      <c r="N262" s="5">
        <v>0</v>
      </c>
      <c r="O262" s="5">
        <v>3.09</v>
      </c>
    </row>
    <row r="263" spans="1:15" ht="12.75">
      <c r="A263" s="3" t="s">
        <v>118</v>
      </c>
      <c r="B263" s="4">
        <v>38869</v>
      </c>
      <c r="C263" s="3" t="str">
        <f t="shared" si="10"/>
        <v>ORANGE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16.64</v>
      </c>
      <c r="M263" s="5">
        <v>0</v>
      </c>
      <c r="N263" s="5">
        <v>0</v>
      </c>
      <c r="O263" s="5">
        <v>0.77</v>
      </c>
    </row>
    <row r="264" spans="1:15" ht="12.75">
      <c r="A264" s="3" t="s">
        <v>49</v>
      </c>
      <c r="B264" s="4">
        <v>38869</v>
      </c>
      <c r="C264" s="3" t="str">
        <f t="shared" si="10"/>
        <v>ORANGE</v>
      </c>
      <c r="D264" s="5">
        <v>24.99</v>
      </c>
      <c r="E264" s="5">
        <v>25.55</v>
      </c>
      <c r="F264" s="5">
        <v>0</v>
      </c>
      <c r="G264" s="5">
        <v>0</v>
      </c>
      <c r="H264" s="5">
        <v>0</v>
      </c>
      <c r="I264" s="5">
        <v>25.67</v>
      </c>
      <c r="J264" s="5">
        <v>90.27</v>
      </c>
      <c r="K264" s="5">
        <v>0</v>
      </c>
      <c r="L264" s="5">
        <v>23.93</v>
      </c>
      <c r="M264" s="5">
        <v>25.39</v>
      </c>
      <c r="N264" s="5">
        <v>272.44</v>
      </c>
      <c r="O264" s="5">
        <v>5.97</v>
      </c>
    </row>
    <row r="265" spans="1:15" ht="12.75">
      <c r="A265" s="3" t="s">
        <v>120</v>
      </c>
      <c r="B265" s="4">
        <v>38869</v>
      </c>
      <c r="C265" s="3" t="str">
        <f t="shared" si="10"/>
        <v>ORANGE</v>
      </c>
      <c r="D265" s="5">
        <v>19.35</v>
      </c>
      <c r="E265" s="5">
        <v>22.21</v>
      </c>
      <c r="F265" s="5">
        <v>21.27</v>
      </c>
      <c r="G265" s="5">
        <v>268.04</v>
      </c>
      <c r="H265" s="5">
        <v>20.3</v>
      </c>
      <c r="I265" s="5">
        <v>21.27</v>
      </c>
      <c r="J265" s="5">
        <v>88.21</v>
      </c>
      <c r="K265" s="5">
        <v>100.16</v>
      </c>
      <c r="L265" s="5">
        <v>21.86</v>
      </c>
      <c r="M265" s="5">
        <v>23.6</v>
      </c>
      <c r="N265" s="5">
        <v>0</v>
      </c>
      <c r="O265" s="5">
        <v>3.94</v>
      </c>
    </row>
    <row r="266" spans="1:15" ht="12.75">
      <c r="A266" s="3" t="s">
        <v>73</v>
      </c>
      <c r="B266" s="4">
        <v>38869</v>
      </c>
      <c r="C266" s="3" t="str">
        <f t="shared" si="10"/>
        <v>ORANGE</v>
      </c>
      <c r="D266" s="5">
        <v>23.62</v>
      </c>
      <c r="E266" s="5">
        <v>22.69</v>
      </c>
      <c r="F266" s="5">
        <v>22.49</v>
      </c>
      <c r="G266" s="5">
        <v>228.87</v>
      </c>
      <c r="H266" s="5">
        <v>24.14</v>
      </c>
      <c r="I266" s="5">
        <v>25.49</v>
      </c>
      <c r="J266" s="5">
        <v>108.53</v>
      </c>
      <c r="K266" s="5">
        <v>0</v>
      </c>
      <c r="L266" s="5">
        <v>22.14</v>
      </c>
      <c r="M266" s="5">
        <v>23.38</v>
      </c>
      <c r="N266" s="5">
        <v>272.28</v>
      </c>
      <c r="O266" s="5">
        <v>5.19</v>
      </c>
    </row>
    <row r="267" spans="1:15" ht="12.75">
      <c r="A267" s="3" t="s">
        <v>157</v>
      </c>
      <c r="B267" s="4">
        <v>38869</v>
      </c>
      <c r="C267" s="3" t="str">
        <f t="shared" si="10"/>
        <v>ORANGE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26.46</v>
      </c>
      <c r="M267" s="5">
        <v>24.46</v>
      </c>
      <c r="N267" s="5">
        <v>217.69</v>
      </c>
      <c r="O267" s="5">
        <v>0</v>
      </c>
    </row>
    <row r="268" spans="1:15" ht="12.75">
      <c r="A268" s="3" t="s">
        <v>6</v>
      </c>
      <c r="B268" s="4">
        <v>38869</v>
      </c>
      <c r="C268" s="3" t="str">
        <f t="shared" si="10"/>
        <v>ORANGE</v>
      </c>
      <c r="D268" s="5">
        <v>20.93</v>
      </c>
      <c r="E268" s="5">
        <v>20.77</v>
      </c>
      <c r="F268" s="5">
        <v>21.28</v>
      </c>
      <c r="G268" s="5">
        <v>235.77</v>
      </c>
      <c r="H268" s="5">
        <v>21.07</v>
      </c>
      <c r="I268" s="5">
        <v>20.88</v>
      </c>
      <c r="J268" s="5">
        <v>89.2</v>
      </c>
      <c r="K268" s="5">
        <v>120.57</v>
      </c>
      <c r="L268" s="5">
        <v>18.1</v>
      </c>
      <c r="M268" s="5">
        <v>22.7</v>
      </c>
      <c r="N268" s="5">
        <v>212.82</v>
      </c>
      <c r="O268" s="5">
        <v>0.35</v>
      </c>
    </row>
    <row r="269" spans="2:15" ht="12.75">
      <c r="B269" s="4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</row>
    <row r="270" spans="1:15" ht="12.75">
      <c r="A270" s="2" t="s">
        <v>209</v>
      </c>
      <c r="B270" s="4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</row>
    <row r="271" spans="1:15" ht="12.75">
      <c r="A271" s="3" t="s">
        <v>134</v>
      </c>
      <c r="B271" s="4">
        <v>38869</v>
      </c>
      <c r="C271" s="3" t="str">
        <f>"ORLEANS"</f>
        <v>ORLEANS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15.38</v>
      </c>
      <c r="M271" s="5">
        <v>17.14</v>
      </c>
      <c r="N271" s="5">
        <v>0</v>
      </c>
      <c r="O271" s="5">
        <v>0</v>
      </c>
    </row>
    <row r="272" spans="1:15" ht="12.75">
      <c r="A272" s="3" t="s">
        <v>6</v>
      </c>
      <c r="B272" s="4">
        <v>38869</v>
      </c>
      <c r="C272" s="3" t="str">
        <f>"ORLEANS"</f>
        <v>ORLEANS</v>
      </c>
      <c r="D272" s="5">
        <v>19.82</v>
      </c>
      <c r="E272" s="5">
        <v>19.82</v>
      </c>
      <c r="F272" s="5">
        <v>23.3</v>
      </c>
      <c r="G272" s="5">
        <v>211.04</v>
      </c>
      <c r="H272" s="5">
        <v>23.3</v>
      </c>
      <c r="I272" s="5">
        <v>23.3</v>
      </c>
      <c r="J272" s="5">
        <v>93.95</v>
      </c>
      <c r="K272" s="5">
        <v>126.29</v>
      </c>
      <c r="L272" s="5">
        <v>20.35</v>
      </c>
      <c r="M272" s="5">
        <v>21.85</v>
      </c>
      <c r="N272" s="5">
        <v>179.74</v>
      </c>
      <c r="O272" s="5">
        <v>0.27</v>
      </c>
    </row>
    <row r="273" spans="2:15" ht="12.75">
      <c r="B273" s="4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</row>
    <row r="274" spans="1:15" ht="12.75">
      <c r="A274" s="2" t="s">
        <v>210</v>
      </c>
      <c r="B274" s="4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</row>
    <row r="275" spans="1:15" ht="12.75">
      <c r="A275" s="3" t="s">
        <v>116</v>
      </c>
      <c r="B275" s="4">
        <v>38869</v>
      </c>
      <c r="C275" s="3" t="str">
        <f>"OSWEGO"</f>
        <v>OSWEGO</v>
      </c>
      <c r="D275" s="5">
        <v>0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15.82</v>
      </c>
      <c r="M275" s="5">
        <v>0</v>
      </c>
      <c r="N275" s="5">
        <v>0</v>
      </c>
      <c r="O275" s="5">
        <v>0.5</v>
      </c>
    </row>
    <row r="276" spans="1:15" ht="12.75">
      <c r="A276" s="3" t="s">
        <v>22</v>
      </c>
      <c r="B276" s="4">
        <v>38869</v>
      </c>
      <c r="C276" s="3" t="str">
        <f>"OSWEGO"</f>
        <v>OSWEGO</v>
      </c>
      <c r="D276" s="5">
        <v>20.02</v>
      </c>
      <c r="E276" s="5">
        <v>21.26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5">
        <v>2.27</v>
      </c>
    </row>
    <row r="277" spans="1:15" ht="12.75">
      <c r="A277" s="3" t="s">
        <v>51</v>
      </c>
      <c r="B277" s="4">
        <v>38869</v>
      </c>
      <c r="C277" s="3" t="str">
        <f>"OSWEGO"</f>
        <v>OSWEGO</v>
      </c>
      <c r="D277" s="5">
        <v>25.71</v>
      </c>
      <c r="E277" s="5">
        <v>25.71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7.11</v>
      </c>
    </row>
    <row r="278" spans="1:15" ht="12.75">
      <c r="A278" s="3" t="s">
        <v>68</v>
      </c>
      <c r="B278" s="4">
        <v>38869</v>
      </c>
      <c r="C278" s="3" t="str">
        <f>"OSWEGO"</f>
        <v>OSWEGO</v>
      </c>
      <c r="D278" s="5">
        <v>22.2</v>
      </c>
      <c r="E278" s="5">
        <v>22.2</v>
      </c>
      <c r="F278" s="5">
        <v>28.44</v>
      </c>
      <c r="G278" s="5">
        <v>277.9</v>
      </c>
      <c r="H278" s="5">
        <v>28.44</v>
      </c>
      <c r="I278" s="5">
        <v>28.8</v>
      </c>
      <c r="J278" s="5">
        <v>135.94</v>
      </c>
      <c r="K278" s="5">
        <v>0</v>
      </c>
      <c r="L278" s="5">
        <v>22.29</v>
      </c>
      <c r="M278" s="5">
        <v>25.57</v>
      </c>
      <c r="N278" s="5">
        <v>252.8</v>
      </c>
      <c r="O278" s="5">
        <v>3.16</v>
      </c>
    </row>
    <row r="279" spans="2:15" ht="12.75">
      <c r="B279" s="4">
        <v>38869</v>
      </c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</row>
    <row r="280" spans="1:15" ht="12.75">
      <c r="A280" s="2" t="s">
        <v>211</v>
      </c>
      <c r="B280" s="4">
        <v>38869</v>
      </c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</row>
    <row r="281" spans="1:15" ht="12.75">
      <c r="A281" s="3" t="s">
        <v>161</v>
      </c>
      <c r="B281" s="4">
        <v>38869</v>
      </c>
      <c r="C281" s="3" t="str">
        <f>"OTSEGO"</f>
        <v>OTSEGO</v>
      </c>
      <c r="D281" s="5">
        <v>1.03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141.68</v>
      </c>
      <c r="L281" s="5">
        <v>0</v>
      </c>
      <c r="M281" s="5">
        <v>0</v>
      </c>
      <c r="N281" s="5">
        <v>0</v>
      </c>
      <c r="O281" s="5">
        <v>0</v>
      </c>
    </row>
    <row r="282" spans="1:15" ht="12.75">
      <c r="A282" s="3" t="s">
        <v>60</v>
      </c>
      <c r="B282" s="4">
        <v>38869</v>
      </c>
      <c r="C282" s="3" t="str">
        <f>"OTSEGO"</f>
        <v>OTSEGO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14.06</v>
      </c>
      <c r="M282" s="5">
        <v>16.94</v>
      </c>
      <c r="N282" s="5">
        <v>0</v>
      </c>
      <c r="O282" s="5">
        <v>0.47</v>
      </c>
    </row>
    <row r="283" spans="1:15" ht="12.75">
      <c r="A283" s="3" t="s">
        <v>71</v>
      </c>
      <c r="B283" s="4">
        <v>38869</v>
      </c>
      <c r="C283" s="3" t="str">
        <f>"OTSEGO"</f>
        <v>OTSEGO</v>
      </c>
      <c r="D283" s="5">
        <v>20.91</v>
      </c>
      <c r="E283" s="5">
        <v>20.45</v>
      </c>
      <c r="F283" s="5">
        <v>0</v>
      </c>
      <c r="G283" s="5">
        <v>0</v>
      </c>
      <c r="H283" s="5">
        <v>25.34</v>
      </c>
      <c r="I283" s="5">
        <v>22.4</v>
      </c>
      <c r="J283" s="5">
        <v>53.67</v>
      </c>
      <c r="K283" s="5">
        <v>0</v>
      </c>
      <c r="L283" s="5">
        <v>0</v>
      </c>
      <c r="M283" s="5">
        <v>0</v>
      </c>
      <c r="N283" s="5">
        <v>0</v>
      </c>
      <c r="O283" s="5">
        <v>0</v>
      </c>
    </row>
    <row r="284" spans="1:15" ht="12.75">
      <c r="A284" s="3" t="s">
        <v>112</v>
      </c>
      <c r="B284" s="4">
        <v>38869</v>
      </c>
      <c r="C284" s="3" t="str">
        <f>"OTSEGO"</f>
        <v>OTSEGO</v>
      </c>
      <c r="D284" s="5">
        <v>18.56</v>
      </c>
      <c r="E284" s="5">
        <v>18.86</v>
      </c>
      <c r="F284" s="5">
        <v>20.03</v>
      </c>
      <c r="G284" s="5">
        <v>206.84</v>
      </c>
      <c r="H284" s="5">
        <v>20.03</v>
      </c>
      <c r="I284" s="5">
        <v>19.3</v>
      </c>
      <c r="J284" s="5">
        <v>0</v>
      </c>
      <c r="K284" s="5">
        <v>0</v>
      </c>
      <c r="L284" s="5">
        <v>17.84</v>
      </c>
      <c r="M284" s="5">
        <v>19.35</v>
      </c>
      <c r="N284" s="5">
        <v>0</v>
      </c>
      <c r="O284" s="5">
        <v>0.52</v>
      </c>
    </row>
    <row r="285" spans="2:15" ht="12.75">
      <c r="B285" s="4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</row>
    <row r="286" spans="1:15" ht="12.75">
      <c r="A286" s="2" t="s">
        <v>212</v>
      </c>
      <c r="B286" s="4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</row>
    <row r="287" spans="1:15" ht="12.75">
      <c r="A287" s="3" t="s">
        <v>89</v>
      </c>
      <c r="B287" s="4">
        <v>38869</v>
      </c>
      <c r="C287" s="3" t="str">
        <f aca="true" t="shared" si="11" ref="C287:C293">"PUTNAM"</f>
        <v>PUTNAM</v>
      </c>
      <c r="D287" s="5">
        <v>20.12</v>
      </c>
      <c r="E287" s="5">
        <v>21.26</v>
      </c>
      <c r="F287" s="5">
        <v>21.26</v>
      </c>
      <c r="G287" s="5">
        <v>230.41</v>
      </c>
      <c r="H287" s="5">
        <v>21.26</v>
      </c>
      <c r="I287" s="5">
        <v>20.39</v>
      </c>
      <c r="J287" s="5">
        <v>113.43</v>
      </c>
      <c r="K287" s="5">
        <v>113.43</v>
      </c>
      <c r="L287" s="5">
        <v>20.28</v>
      </c>
      <c r="M287" s="5">
        <v>21.78</v>
      </c>
      <c r="N287" s="5">
        <v>226.41</v>
      </c>
      <c r="O287" s="5">
        <v>1.19</v>
      </c>
    </row>
    <row r="288" spans="1:15" ht="12.75">
      <c r="A288" s="3" t="s">
        <v>64</v>
      </c>
      <c r="B288" s="4">
        <v>38869</v>
      </c>
      <c r="C288" s="3" t="str">
        <f t="shared" si="11"/>
        <v>PUTNAM</v>
      </c>
      <c r="D288" s="5">
        <v>21.94</v>
      </c>
      <c r="E288" s="5">
        <v>21.94</v>
      </c>
      <c r="F288" s="5">
        <v>26.12</v>
      </c>
      <c r="G288" s="5">
        <v>246.78</v>
      </c>
      <c r="H288" s="5">
        <v>27</v>
      </c>
      <c r="I288" s="5">
        <v>26.25</v>
      </c>
      <c r="J288" s="5">
        <v>128.54</v>
      </c>
      <c r="K288" s="5">
        <v>128.54</v>
      </c>
      <c r="L288" s="5">
        <v>24.82</v>
      </c>
      <c r="M288" s="5">
        <v>26.32</v>
      </c>
      <c r="N288" s="5">
        <v>248.71</v>
      </c>
      <c r="O288" s="5">
        <v>0</v>
      </c>
    </row>
    <row r="289" spans="1:15" ht="12.75">
      <c r="A289" s="3" t="s">
        <v>62</v>
      </c>
      <c r="B289" s="4">
        <v>38869</v>
      </c>
      <c r="C289" s="3" t="str">
        <f t="shared" si="11"/>
        <v>PUTNAM</v>
      </c>
      <c r="D289" s="5">
        <v>23.61</v>
      </c>
      <c r="E289" s="5">
        <v>24.3</v>
      </c>
      <c r="F289" s="5">
        <v>25.37</v>
      </c>
      <c r="G289" s="5">
        <v>211.54</v>
      </c>
      <c r="H289" s="5">
        <v>25.29</v>
      </c>
      <c r="I289" s="5">
        <v>24.72</v>
      </c>
      <c r="J289" s="5">
        <v>177.29</v>
      </c>
      <c r="K289" s="5">
        <v>179.03</v>
      </c>
      <c r="L289" s="5">
        <v>20.18</v>
      </c>
      <c r="M289" s="5">
        <v>21.58</v>
      </c>
      <c r="N289" s="5">
        <v>227.31</v>
      </c>
      <c r="O289" s="5">
        <v>0.2</v>
      </c>
    </row>
    <row r="290" spans="1:15" ht="12.75">
      <c r="A290" s="3" t="s">
        <v>154</v>
      </c>
      <c r="B290" s="4">
        <v>38869</v>
      </c>
      <c r="C290" s="3" t="str">
        <f t="shared" si="11"/>
        <v>PUTNAM</v>
      </c>
      <c r="D290" s="5">
        <v>0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18.96</v>
      </c>
      <c r="M290" s="5">
        <v>21.01</v>
      </c>
      <c r="N290" s="5">
        <v>197.36</v>
      </c>
      <c r="O290" s="5">
        <v>0</v>
      </c>
    </row>
    <row r="291" spans="1:15" ht="12.75">
      <c r="A291" s="3" t="s">
        <v>91</v>
      </c>
      <c r="B291" s="4">
        <v>38869</v>
      </c>
      <c r="C291" s="3" t="str">
        <f t="shared" si="11"/>
        <v>PUTNAM</v>
      </c>
      <c r="D291" s="5">
        <v>21.92</v>
      </c>
      <c r="E291" s="5">
        <v>22.4</v>
      </c>
      <c r="F291" s="5">
        <v>20.86</v>
      </c>
      <c r="G291" s="5">
        <v>235.86</v>
      </c>
      <c r="H291" s="5">
        <v>20.66</v>
      </c>
      <c r="I291" s="5">
        <v>19.92</v>
      </c>
      <c r="J291" s="5">
        <v>0</v>
      </c>
      <c r="K291" s="5">
        <v>0</v>
      </c>
      <c r="L291" s="5">
        <v>0</v>
      </c>
      <c r="M291" s="5">
        <v>0</v>
      </c>
      <c r="N291" s="5">
        <v>0</v>
      </c>
      <c r="O291" s="5">
        <v>1.35</v>
      </c>
    </row>
    <row r="292" spans="1:15" ht="12.75">
      <c r="A292" s="3" t="s">
        <v>6</v>
      </c>
      <c r="B292" s="4">
        <v>38869</v>
      </c>
      <c r="C292" s="3" t="str">
        <f t="shared" si="11"/>
        <v>PUTNAM</v>
      </c>
      <c r="D292" s="5">
        <v>21.1</v>
      </c>
      <c r="E292" s="5">
        <v>21.1</v>
      </c>
      <c r="F292" s="5">
        <v>23.07</v>
      </c>
      <c r="G292" s="5">
        <v>211.72</v>
      </c>
      <c r="H292" s="5">
        <v>23.07</v>
      </c>
      <c r="I292" s="5">
        <v>21.8</v>
      </c>
      <c r="J292" s="5">
        <v>128.9</v>
      </c>
      <c r="K292" s="5">
        <v>130.21</v>
      </c>
      <c r="L292" s="5">
        <v>18.22</v>
      </c>
      <c r="M292" s="5">
        <v>20</v>
      </c>
      <c r="N292" s="5">
        <v>209.49</v>
      </c>
      <c r="O292" s="5">
        <v>0.52</v>
      </c>
    </row>
    <row r="293" spans="1:15" ht="12.75">
      <c r="A293" s="3" t="s">
        <v>99</v>
      </c>
      <c r="B293" s="4">
        <v>38869</v>
      </c>
      <c r="C293" s="3" t="str">
        <f t="shared" si="11"/>
        <v>PUTNAM</v>
      </c>
      <c r="D293" s="5">
        <v>0</v>
      </c>
      <c r="E293" s="5">
        <v>20.14</v>
      </c>
      <c r="F293" s="5">
        <v>0</v>
      </c>
      <c r="G293" s="5">
        <v>214.8</v>
      </c>
      <c r="H293" s="5">
        <v>0</v>
      </c>
      <c r="I293" s="5">
        <v>0</v>
      </c>
      <c r="J293" s="5">
        <v>0</v>
      </c>
      <c r="K293" s="5">
        <v>0</v>
      </c>
      <c r="L293" s="5">
        <v>0</v>
      </c>
      <c r="M293" s="5">
        <v>0</v>
      </c>
      <c r="N293" s="5">
        <v>0</v>
      </c>
      <c r="O293" s="5">
        <v>2.29</v>
      </c>
    </row>
    <row r="294" spans="2:15" ht="12.75">
      <c r="B294" s="4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</row>
    <row r="295" spans="1:15" ht="12.75">
      <c r="A295" s="2" t="s">
        <v>213</v>
      </c>
      <c r="B295" s="4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</row>
    <row r="296" spans="1:15" ht="12.75">
      <c r="A296" s="3" t="s">
        <v>93</v>
      </c>
      <c r="B296" s="4">
        <v>38869</v>
      </c>
      <c r="C296" s="3" t="str">
        <f aca="true" t="shared" si="12" ref="C296:C304">"RENSSELAER"</f>
        <v>RENSSELAER</v>
      </c>
      <c r="D296" s="5">
        <v>0</v>
      </c>
      <c r="E296" s="5">
        <v>20.08</v>
      </c>
      <c r="F296" s="5">
        <v>0</v>
      </c>
      <c r="G296" s="5">
        <v>256.21</v>
      </c>
      <c r="H296" s="5">
        <v>0</v>
      </c>
      <c r="I296" s="5">
        <v>0</v>
      </c>
      <c r="J296" s="5">
        <v>68.53</v>
      </c>
      <c r="K296" s="5">
        <v>68.53</v>
      </c>
      <c r="L296" s="5">
        <v>0</v>
      </c>
      <c r="M296" s="5">
        <v>0</v>
      </c>
      <c r="N296" s="5">
        <v>0</v>
      </c>
      <c r="O296" s="5">
        <v>2.26</v>
      </c>
    </row>
    <row r="297" spans="1:15" ht="12.75">
      <c r="A297" s="3" t="s">
        <v>72</v>
      </c>
      <c r="B297" s="4">
        <v>38869</v>
      </c>
      <c r="C297" s="3" t="str">
        <f t="shared" si="12"/>
        <v>RENSSELAER</v>
      </c>
      <c r="D297" s="5">
        <v>22.96</v>
      </c>
      <c r="E297" s="5">
        <v>22.96</v>
      </c>
      <c r="F297" s="5">
        <v>20.28</v>
      </c>
      <c r="G297" s="5">
        <v>0</v>
      </c>
      <c r="H297" s="5">
        <v>23.26</v>
      </c>
      <c r="I297" s="5">
        <v>23.3</v>
      </c>
      <c r="J297" s="5">
        <v>94.26</v>
      </c>
      <c r="K297" s="5">
        <v>94.26</v>
      </c>
      <c r="L297" s="5">
        <v>0</v>
      </c>
      <c r="M297" s="5">
        <v>0</v>
      </c>
      <c r="N297" s="5">
        <v>0</v>
      </c>
      <c r="O297" s="5">
        <v>2.94</v>
      </c>
    </row>
    <row r="298" spans="1:15" ht="12.75">
      <c r="A298" s="3" t="s">
        <v>35</v>
      </c>
      <c r="B298" s="4">
        <v>38869</v>
      </c>
      <c r="C298" s="3" t="str">
        <f t="shared" si="12"/>
        <v>RENSSELAER</v>
      </c>
      <c r="D298" s="5">
        <v>19.64</v>
      </c>
      <c r="E298" s="5">
        <v>19.64</v>
      </c>
      <c r="F298" s="5">
        <v>0</v>
      </c>
      <c r="G298" s="5">
        <v>0</v>
      </c>
      <c r="H298" s="5">
        <v>22.24</v>
      </c>
      <c r="I298" s="5">
        <v>22.25</v>
      </c>
      <c r="J298" s="5">
        <v>0</v>
      </c>
      <c r="K298" s="5">
        <v>0</v>
      </c>
      <c r="L298" s="5">
        <v>0</v>
      </c>
      <c r="M298" s="5">
        <v>0</v>
      </c>
      <c r="N298" s="5">
        <v>0</v>
      </c>
      <c r="O298" s="5">
        <v>1.89</v>
      </c>
    </row>
    <row r="299" spans="1:15" ht="12.75">
      <c r="A299" s="3" t="s">
        <v>62</v>
      </c>
      <c r="B299" s="4">
        <v>38869</v>
      </c>
      <c r="C299" s="3" t="str">
        <f t="shared" si="12"/>
        <v>RENSSELAER</v>
      </c>
      <c r="D299" s="5">
        <v>21.86</v>
      </c>
      <c r="E299" s="5">
        <v>20</v>
      </c>
      <c r="F299" s="5">
        <v>24.06</v>
      </c>
      <c r="G299" s="5">
        <v>262.68</v>
      </c>
      <c r="H299" s="5">
        <v>24.32</v>
      </c>
      <c r="I299" s="5">
        <v>23.6</v>
      </c>
      <c r="J299" s="5">
        <v>154.38</v>
      </c>
      <c r="K299" s="5">
        <v>154.38</v>
      </c>
      <c r="L299" s="5">
        <v>19.71</v>
      </c>
      <c r="M299" s="5">
        <v>21.18</v>
      </c>
      <c r="N299" s="5">
        <v>237.29</v>
      </c>
      <c r="O299" s="5">
        <v>0</v>
      </c>
    </row>
    <row r="300" spans="1:15" ht="12.75">
      <c r="A300" s="3" t="s">
        <v>36</v>
      </c>
      <c r="B300" s="4">
        <v>38869</v>
      </c>
      <c r="C300" s="3" t="str">
        <f t="shared" si="12"/>
        <v>RENSSELAER</v>
      </c>
      <c r="D300" s="5">
        <v>20.97</v>
      </c>
      <c r="E300" s="5">
        <v>18.18</v>
      </c>
      <c r="F300" s="5">
        <v>22.82</v>
      </c>
      <c r="G300" s="5">
        <v>253.17</v>
      </c>
      <c r="H300" s="5">
        <v>28.22</v>
      </c>
      <c r="I300" s="5">
        <v>26.53</v>
      </c>
      <c r="J300" s="5">
        <v>120.1</v>
      </c>
      <c r="K300" s="5">
        <v>0</v>
      </c>
      <c r="L300" s="5">
        <v>22.09</v>
      </c>
      <c r="M300" s="5">
        <v>24</v>
      </c>
      <c r="N300" s="5">
        <v>237.85</v>
      </c>
      <c r="O300" s="5">
        <v>2.59</v>
      </c>
    </row>
    <row r="301" spans="1:15" ht="12.75">
      <c r="A301" s="3" t="s">
        <v>144</v>
      </c>
      <c r="B301" s="4">
        <v>38869</v>
      </c>
      <c r="C301" s="3" t="str">
        <f t="shared" si="12"/>
        <v>RENSSELAER</v>
      </c>
      <c r="D301" s="5">
        <v>0</v>
      </c>
      <c r="E301" s="5">
        <v>19.88</v>
      </c>
      <c r="F301" s="5">
        <v>0</v>
      </c>
      <c r="G301" s="5">
        <v>0</v>
      </c>
      <c r="H301" s="5">
        <v>0</v>
      </c>
      <c r="I301" s="5">
        <v>0</v>
      </c>
      <c r="J301" s="5">
        <v>89.42</v>
      </c>
      <c r="K301" s="5">
        <v>0</v>
      </c>
      <c r="L301" s="5">
        <v>0</v>
      </c>
      <c r="M301" s="5">
        <v>0</v>
      </c>
      <c r="N301" s="5">
        <v>0</v>
      </c>
      <c r="O301" s="5">
        <v>1.35</v>
      </c>
    </row>
    <row r="302" spans="1:15" ht="12.75">
      <c r="A302" s="3" t="s">
        <v>145</v>
      </c>
      <c r="B302" s="4">
        <v>38869</v>
      </c>
      <c r="C302" s="3" t="str">
        <f t="shared" si="12"/>
        <v>RENSSELAER</v>
      </c>
      <c r="D302" s="5">
        <v>20.58</v>
      </c>
      <c r="E302" s="5">
        <v>20.58</v>
      </c>
      <c r="F302" s="5">
        <v>0</v>
      </c>
      <c r="G302" s="5">
        <v>0</v>
      </c>
      <c r="H302" s="5">
        <v>0</v>
      </c>
      <c r="I302" s="5">
        <v>0</v>
      </c>
      <c r="J302" s="5">
        <v>0</v>
      </c>
      <c r="K302" s="5">
        <v>67.82</v>
      </c>
      <c r="L302" s="5">
        <v>0</v>
      </c>
      <c r="M302" s="5">
        <v>0</v>
      </c>
      <c r="N302" s="5">
        <v>0</v>
      </c>
      <c r="O302" s="5">
        <v>0</v>
      </c>
    </row>
    <row r="303" spans="1:15" ht="12.75">
      <c r="A303" s="3" t="s">
        <v>138</v>
      </c>
      <c r="B303" s="4">
        <v>38869</v>
      </c>
      <c r="C303" s="3" t="str">
        <f t="shared" si="12"/>
        <v>RENSSELAER</v>
      </c>
      <c r="D303" s="5">
        <v>21.54</v>
      </c>
      <c r="E303" s="5">
        <v>21.59</v>
      </c>
      <c r="F303" s="5">
        <v>23.08</v>
      </c>
      <c r="G303" s="5">
        <v>0</v>
      </c>
      <c r="H303" s="5">
        <v>0</v>
      </c>
      <c r="I303" s="5">
        <v>0</v>
      </c>
      <c r="J303" s="5">
        <v>77.19</v>
      </c>
      <c r="K303" s="5">
        <v>0</v>
      </c>
      <c r="L303" s="5">
        <v>0</v>
      </c>
      <c r="M303" s="5">
        <v>0</v>
      </c>
      <c r="N303" s="5">
        <v>0</v>
      </c>
      <c r="O303" s="5">
        <v>0</v>
      </c>
    </row>
    <row r="304" spans="1:15" ht="12.75">
      <c r="A304" s="3" t="s">
        <v>112</v>
      </c>
      <c r="B304" s="4">
        <v>38869</v>
      </c>
      <c r="C304" s="3" t="str">
        <f t="shared" si="12"/>
        <v>RENSSELAER</v>
      </c>
      <c r="D304" s="5">
        <v>17.48</v>
      </c>
      <c r="E304" s="5">
        <v>17.48</v>
      </c>
      <c r="F304" s="5">
        <v>19.34</v>
      </c>
      <c r="G304" s="5">
        <v>242.85</v>
      </c>
      <c r="H304" s="5">
        <v>19.34</v>
      </c>
      <c r="I304" s="5">
        <v>19.15</v>
      </c>
      <c r="J304" s="5">
        <v>0</v>
      </c>
      <c r="K304" s="5">
        <v>0</v>
      </c>
      <c r="L304" s="5">
        <v>17.08</v>
      </c>
      <c r="M304" s="5">
        <v>18.6</v>
      </c>
      <c r="N304" s="5">
        <v>0</v>
      </c>
      <c r="O304" s="5">
        <v>0.08</v>
      </c>
    </row>
    <row r="305" spans="2:15" ht="12.75">
      <c r="B305" s="4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</row>
    <row r="306" spans="1:15" ht="12.75">
      <c r="A306" s="2" t="s">
        <v>214</v>
      </c>
      <c r="B306" s="4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</row>
    <row r="307" spans="1:15" ht="12.75">
      <c r="A307" s="3" t="s">
        <v>89</v>
      </c>
      <c r="B307" s="4">
        <v>38869</v>
      </c>
      <c r="C307" s="3" t="str">
        <f aca="true" t="shared" si="13" ref="C307:C318">"ROCKLAND"</f>
        <v>ROCKLAND</v>
      </c>
      <c r="D307" s="5">
        <v>20.85</v>
      </c>
      <c r="E307" s="5">
        <v>20.85</v>
      </c>
      <c r="F307" s="5">
        <v>18.89</v>
      </c>
      <c r="G307" s="5">
        <v>225.49</v>
      </c>
      <c r="H307" s="5">
        <v>20.85</v>
      </c>
      <c r="I307" s="5">
        <v>20.85</v>
      </c>
      <c r="J307" s="5">
        <v>129.55</v>
      </c>
      <c r="K307" s="5">
        <v>129.55</v>
      </c>
      <c r="L307" s="5">
        <v>20.19</v>
      </c>
      <c r="M307" s="5">
        <v>23.06</v>
      </c>
      <c r="N307" s="5">
        <v>239.44</v>
      </c>
      <c r="O307" s="5">
        <v>0.78</v>
      </c>
    </row>
    <row r="308" spans="1:15" ht="12.75">
      <c r="A308" s="3" t="s">
        <v>141</v>
      </c>
      <c r="B308" s="4">
        <v>38869</v>
      </c>
      <c r="C308" s="3" t="str">
        <f t="shared" si="13"/>
        <v>ROCKLAND</v>
      </c>
      <c r="D308" s="5">
        <v>0</v>
      </c>
      <c r="E308" s="5">
        <v>20.79</v>
      </c>
      <c r="F308" s="5">
        <v>0</v>
      </c>
      <c r="G308" s="5">
        <v>243.14</v>
      </c>
      <c r="H308" s="5">
        <v>0</v>
      </c>
      <c r="I308" s="5">
        <v>0</v>
      </c>
      <c r="J308" s="5">
        <v>95.07</v>
      </c>
      <c r="K308" s="5">
        <v>95.07</v>
      </c>
      <c r="L308" s="5">
        <v>0</v>
      </c>
      <c r="M308" s="5">
        <v>0</v>
      </c>
      <c r="N308" s="5">
        <v>0</v>
      </c>
      <c r="O308" s="5">
        <v>3.6</v>
      </c>
    </row>
    <row r="309" spans="1:15" ht="12.75">
      <c r="A309" s="3" t="s">
        <v>46</v>
      </c>
      <c r="B309" s="4">
        <v>38869</v>
      </c>
      <c r="C309" s="3" t="str">
        <f t="shared" si="13"/>
        <v>ROCKLAND</v>
      </c>
      <c r="D309" s="5">
        <v>19.58</v>
      </c>
      <c r="E309" s="5">
        <v>19.58</v>
      </c>
      <c r="F309" s="5">
        <v>0</v>
      </c>
      <c r="G309" s="5">
        <v>234.99</v>
      </c>
      <c r="H309" s="5">
        <v>0</v>
      </c>
      <c r="I309" s="5">
        <v>19.58</v>
      </c>
      <c r="J309" s="5">
        <v>0</v>
      </c>
      <c r="K309" s="5">
        <v>0</v>
      </c>
      <c r="L309" s="5">
        <v>18.16</v>
      </c>
      <c r="M309" s="5">
        <v>0</v>
      </c>
      <c r="N309" s="5">
        <v>232.36</v>
      </c>
      <c r="O309" s="5">
        <v>3.12</v>
      </c>
    </row>
    <row r="310" spans="1:15" ht="12.75">
      <c r="A310" s="3" t="s">
        <v>70</v>
      </c>
      <c r="B310" s="4">
        <v>38869</v>
      </c>
      <c r="C310" s="3" t="str">
        <f t="shared" si="13"/>
        <v>ROCKLAND</v>
      </c>
      <c r="D310" s="5">
        <v>22.73</v>
      </c>
      <c r="E310" s="5">
        <v>22.73</v>
      </c>
      <c r="F310" s="5">
        <v>24.48</v>
      </c>
      <c r="G310" s="5">
        <v>252.94</v>
      </c>
      <c r="H310" s="5">
        <v>24.97</v>
      </c>
      <c r="I310" s="5">
        <v>22.75</v>
      </c>
      <c r="J310" s="5">
        <v>0</v>
      </c>
      <c r="K310" s="5">
        <v>0</v>
      </c>
      <c r="L310" s="5">
        <v>25.34</v>
      </c>
      <c r="M310" s="5">
        <v>27.36</v>
      </c>
      <c r="N310" s="5">
        <v>242.16</v>
      </c>
      <c r="O310" s="5">
        <v>2.81</v>
      </c>
    </row>
    <row r="311" spans="1:15" ht="12.75">
      <c r="A311" s="3" t="s">
        <v>3</v>
      </c>
      <c r="B311" s="4">
        <v>38869</v>
      </c>
      <c r="C311" s="3" t="str">
        <f t="shared" si="13"/>
        <v>ROCKLAND</v>
      </c>
      <c r="D311" s="5">
        <v>20.79</v>
      </c>
      <c r="E311" s="5">
        <v>20.6</v>
      </c>
      <c r="F311" s="5">
        <v>30.92</v>
      </c>
      <c r="G311" s="5">
        <v>283.84</v>
      </c>
      <c r="H311" s="5">
        <v>20.6</v>
      </c>
      <c r="I311" s="5">
        <v>20.6</v>
      </c>
      <c r="J311" s="5">
        <v>0</v>
      </c>
      <c r="K311" s="5">
        <v>0</v>
      </c>
      <c r="L311" s="5">
        <v>22.65</v>
      </c>
      <c r="M311" s="5">
        <v>26.59</v>
      </c>
      <c r="N311" s="5">
        <v>223.03</v>
      </c>
      <c r="O311" s="5">
        <v>5.35</v>
      </c>
    </row>
    <row r="312" spans="1:15" ht="12.75">
      <c r="A312" s="3" t="s">
        <v>148</v>
      </c>
      <c r="B312" s="4">
        <v>38869</v>
      </c>
      <c r="C312" s="3" t="str">
        <f t="shared" si="13"/>
        <v>ROCKLAND</v>
      </c>
      <c r="D312" s="5">
        <v>0</v>
      </c>
      <c r="E312" s="5">
        <v>0</v>
      </c>
      <c r="F312" s="5">
        <v>0</v>
      </c>
      <c r="G312" s="5">
        <v>0</v>
      </c>
      <c r="H312" s="5">
        <v>0</v>
      </c>
      <c r="I312" s="5">
        <v>0</v>
      </c>
      <c r="J312" s="5">
        <v>0</v>
      </c>
      <c r="K312" s="5">
        <v>0</v>
      </c>
      <c r="L312" s="5">
        <v>20.02</v>
      </c>
      <c r="M312" s="5">
        <v>0</v>
      </c>
      <c r="N312" s="5">
        <v>0</v>
      </c>
      <c r="O312" s="5">
        <v>0</v>
      </c>
    </row>
    <row r="313" spans="1:15" ht="12.75">
      <c r="A313" s="3" t="s">
        <v>47</v>
      </c>
      <c r="B313" s="4">
        <v>38869</v>
      </c>
      <c r="C313" s="3" t="str">
        <f t="shared" si="13"/>
        <v>ROCKLAND</v>
      </c>
      <c r="D313" s="5">
        <v>25.11</v>
      </c>
      <c r="E313" s="5">
        <v>25.11</v>
      </c>
      <c r="F313" s="5">
        <v>29.21</v>
      </c>
      <c r="G313" s="5">
        <v>324.25</v>
      </c>
      <c r="H313" s="5">
        <v>32.4</v>
      </c>
      <c r="I313" s="5">
        <v>27.14</v>
      </c>
      <c r="J313" s="5">
        <v>0</v>
      </c>
      <c r="K313" s="5">
        <v>0</v>
      </c>
      <c r="L313" s="5">
        <v>0</v>
      </c>
      <c r="M313" s="5">
        <v>0</v>
      </c>
      <c r="N313" s="5">
        <v>0</v>
      </c>
      <c r="O313" s="5">
        <v>5.81</v>
      </c>
    </row>
    <row r="314" spans="1:15" ht="12.75">
      <c r="A314" s="3" t="s">
        <v>123</v>
      </c>
      <c r="B314" s="4">
        <v>38869</v>
      </c>
      <c r="C314" s="3" t="str">
        <f t="shared" si="13"/>
        <v>ROCKLAND</v>
      </c>
      <c r="D314" s="5">
        <v>0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>
        <v>19.8</v>
      </c>
      <c r="M314" s="5">
        <v>0</v>
      </c>
      <c r="N314" s="5">
        <v>0</v>
      </c>
      <c r="O314" s="5">
        <v>0.2</v>
      </c>
    </row>
    <row r="315" spans="1:15" ht="12.75">
      <c r="A315" s="3" t="s">
        <v>73</v>
      </c>
      <c r="B315" s="4">
        <v>38869</v>
      </c>
      <c r="C315" s="3" t="str">
        <f t="shared" si="13"/>
        <v>ROCKLAND</v>
      </c>
      <c r="D315" s="5">
        <v>21.7</v>
      </c>
      <c r="E315" s="5">
        <v>22.1</v>
      </c>
      <c r="F315" s="5">
        <v>25.96</v>
      </c>
      <c r="G315" s="5">
        <v>251.88</v>
      </c>
      <c r="H315" s="5">
        <v>19.95</v>
      </c>
      <c r="I315" s="5">
        <v>21</v>
      </c>
      <c r="J315" s="5">
        <v>0</v>
      </c>
      <c r="K315" s="5">
        <v>0</v>
      </c>
      <c r="L315" s="5">
        <v>20.26</v>
      </c>
      <c r="M315" s="5">
        <v>20.66</v>
      </c>
      <c r="N315" s="5">
        <v>240.15</v>
      </c>
      <c r="O315" s="5">
        <v>2.55</v>
      </c>
    </row>
    <row r="316" spans="1:15" ht="12.75">
      <c r="A316" s="3" t="s">
        <v>109</v>
      </c>
      <c r="B316" s="4">
        <v>38869</v>
      </c>
      <c r="C316" s="3" t="str">
        <f t="shared" si="13"/>
        <v>ROCKLAND</v>
      </c>
      <c r="D316" s="5">
        <v>0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18.76</v>
      </c>
      <c r="M316" s="5">
        <v>0</v>
      </c>
      <c r="N316" s="5">
        <v>0</v>
      </c>
      <c r="O316" s="5">
        <v>0.16</v>
      </c>
    </row>
    <row r="317" spans="1:15" ht="12.75">
      <c r="A317" s="3" t="s">
        <v>151</v>
      </c>
      <c r="B317" s="4">
        <v>38869</v>
      </c>
      <c r="C317" s="3" t="str">
        <f t="shared" si="13"/>
        <v>ROCKLAND</v>
      </c>
      <c r="D317" s="5">
        <v>22.49</v>
      </c>
      <c r="E317" s="5">
        <v>21.87</v>
      </c>
      <c r="F317" s="5">
        <v>23.3</v>
      </c>
      <c r="G317" s="5">
        <v>240.35</v>
      </c>
      <c r="H317" s="5">
        <v>26.48</v>
      </c>
      <c r="I317" s="5">
        <v>28.32</v>
      </c>
      <c r="J317" s="5">
        <v>0</v>
      </c>
      <c r="K317" s="5">
        <v>0</v>
      </c>
      <c r="L317" s="5">
        <v>19.26</v>
      </c>
      <c r="M317" s="5">
        <v>23.61</v>
      </c>
      <c r="N317" s="5">
        <v>215.4</v>
      </c>
      <c r="O317" s="5">
        <v>0</v>
      </c>
    </row>
    <row r="318" spans="1:15" ht="12.75">
      <c r="A318" s="3" t="s">
        <v>25</v>
      </c>
      <c r="B318" s="4">
        <v>38869</v>
      </c>
      <c r="C318" s="3" t="str">
        <f t="shared" si="13"/>
        <v>ROCKLAND</v>
      </c>
      <c r="D318" s="5">
        <v>23.29</v>
      </c>
      <c r="E318" s="5">
        <v>25.34</v>
      </c>
      <c r="F318" s="5">
        <v>26.83</v>
      </c>
      <c r="G318" s="5">
        <v>259.88</v>
      </c>
      <c r="H318" s="5">
        <v>26.82</v>
      </c>
      <c r="I318" s="5">
        <v>27.15</v>
      </c>
      <c r="J318" s="5">
        <v>0</v>
      </c>
      <c r="K318" s="5">
        <v>0</v>
      </c>
      <c r="L318" s="5">
        <v>0</v>
      </c>
      <c r="M318" s="5">
        <v>0</v>
      </c>
      <c r="N318" s="5">
        <v>0</v>
      </c>
      <c r="O318" s="5">
        <v>5.79</v>
      </c>
    </row>
    <row r="319" spans="2:15" ht="12.75">
      <c r="B319" s="4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</row>
    <row r="320" spans="1:15" ht="12.75">
      <c r="A320" s="2" t="s">
        <v>215</v>
      </c>
      <c r="B320" s="4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</row>
    <row r="321" spans="1:15" ht="12.75">
      <c r="A321" s="3" t="s">
        <v>93</v>
      </c>
      <c r="B321" s="4">
        <v>38869</v>
      </c>
      <c r="C321" s="3" t="str">
        <f aca="true" t="shared" si="14" ref="C321:C331">"SARATOGA"</f>
        <v>SARATOGA</v>
      </c>
      <c r="D321" s="5">
        <v>0</v>
      </c>
      <c r="E321" s="5">
        <v>18.11</v>
      </c>
      <c r="F321" s="5">
        <v>0</v>
      </c>
      <c r="G321" s="5">
        <v>224.96</v>
      </c>
      <c r="H321" s="5">
        <v>0</v>
      </c>
      <c r="I321" s="5">
        <v>0</v>
      </c>
      <c r="J321" s="5">
        <v>62.77</v>
      </c>
      <c r="K321" s="5">
        <v>62.77</v>
      </c>
      <c r="L321" s="5">
        <v>0</v>
      </c>
      <c r="M321" s="5">
        <v>0</v>
      </c>
      <c r="N321" s="5">
        <v>0</v>
      </c>
      <c r="O321" s="5">
        <v>0.34</v>
      </c>
    </row>
    <row r="322" spans="1:15" ht="12.75">
      <c r="A322" s="3" t="s">
        <v>72</v>
      </c>
      <c r="B322" s="4">
        <v>38869</v>
      </c>
      <c r="C322" s="3" t="str">
        <f t="shared" si="14"/>
        <v>SARATOGA</v>
      </c>
      <c r="D322" s="5">
        <v>0</v>
      </c>
      <c r="E322" s="5">
        <v>19.87</v>
      </c>
      <c r="F322" s="5">
        <v>0</v>
      </c>
      <c r="G322" s="5">
        <v>0</v>
      </c>
      <c r="H322" s="5">
        <v>0</v>
      </c>
      <c r="I322" s="5">
        <v>0</v>
      </c>
      <c r="J322" s="5">
        <v>84.04</v>
      </c>
      <c r="K322" s="5">
        <v>84.04</v>
      </c>
      <c r="L322" s="5">
        <v>0</v>
      </c>
      <c r="M322" s="5">
        <v>0</v>
      </c>
      <c r="N322" s="5">
        <v>0</v>
      </c>
      <c r="O322" s="5">
        <v>0</v>
      </c>
    </row>
    <row r="323" spans="1:15" ht="12.75">
      <c r="A323" s="3" t="s">
        <v>35</v>
      </c>
      <c r="B323" s="4">
        <v>38869</v>
      </c>
      <c r="C323" s="3" t="str">
        <f t="shared" si="14"/>
        <v>SARATOGA</v>
      </c>
      <c r="D323" s="5">
        <v>0</v>
      </c>
      <c r="E323" s="5">
        <v>20.84</v>
      </c>
      <c r="F323" s="5">
        <v>0</v>
      </c>
      <c r="G323" s="5">
        <v>257.03</v>
      </c>
      <c r="H323" s="5">
        <v>0</v>
      </c>
      <c r="I323" s="5">
        <v>0</v>
      </c>
      <c r="J323" s="5">
        <v>0</v>
      </c>
      <c r="K323" s="5">
        <v>0</v>
      </c>
      <c r="L323" s="5">
        <v>0</v>
      </c>
      <c r="M323" s="5">
        <v>0</v>
      </c>
      <c r="N323" s="5">
        <v>0</v>
      </c>
      <c r="O323" s="5">
        <v>3.09</v>
      </c>
    </row>
    <row r="324" spans="1:15" ht="12.75">
      <c r="A324" s="3" t="s">
        <v>62</v>
      </c>
      <c r="B324" s="4">
        <v>38869</v>
      </c>
      <c r="C324" s="3" t="str">
        <f t="shared" si="14"/>
        <v>SARATOGA</v>
      </c>
      <c r="D324" s="5">
        <v>24.07</v>
      </c>
      <c r="E324" s="5">
        <v>20.96</v>
      </c>
      <c r="F324" s="5">
        <v>25.81</v>
      </c>
      <c r="G324" s="5">
        <v>280.3</v>
      </c>
      <c r="H324" s="5">
        <v>25.36</v>
      </c>
      <c r="I324" s="5">
        <v>24.67</v>
      </c>
      <c r="J324" s="5">
        <v>154.47</v>
      </c>
      <c r="K324" s="5">
        <v>154.47</v>
      </c>
      <c r="L324" s="5">
        <v>20.07</v>
      </c>
      <c r="M324" s="5">
        <v>21.52</v>
      </c>
      <c r="N324" s="5">
        <v>249.81</v>
      </c>
      <c r="O324" s="5">
        <v>0.03</v>
      </c>
    </row>
    <row r="325" spans="1:15" ht="12.75">
      <c r="A325" s="3" t="s">
        <v>36</v>
      </c>
      <c r="B325" s="4">
        <v>38869</v>
      </c>
      <c r="C325" s="3" t="str">
        <f t="shared" si="14"/>
        <v>SARATOGA</v>
      </c>
      <c r="D325" s="5">
        <v>19.53</v>
      </c>
      <c r="E325" s="5">
        <v>21.44</v>
      </c>
      <c r="F325" s="5">
        <v>21.36</v>
      </c>
      <c r="G325" s="5">
        <v>275.79</v>
      </c>
      <c r="H325" s="5">
        <v>26.68</v>
      </c>
      <c r="I325" s="5">
        <v>25.88</v>
      </c>
      <c r="J325" s="5">
        <v>0</v>
      </c>
      <c r="K325" s="5">
        <v>0</v>
      </c>
      <c r="L325" s="5">
        <v>20.64</v>
      </c>
      <c r="M325" s="5">
        <v>22.52</v>
      </c>
      <c r="N325" s="5">
        <v>221.94</v>
      </c>
      <c r="O325" s="5">
        <v>1.37</v>
      </c>
    </row>
    <row r="326" spans="1:15" ht="12.75">
      <c r="A326" s="3" t="s">
        <v>154</v>
      </c>
      <c r="B326" s="4">
        <v>38869</v>
      </c>
      <c r="C326" s="3" t="str">
        <f t="shared" si="14"/>
        <v>SARATOGA</v>
      </c>
      <c r="D326" s="5">
        <v>0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v>19.04</v>
      </c>
      <c r="M326" s="5">
        <v>21.13</v>
      </c>
      <c r="N326" s="5">
        <v>231.66</v>
      </c>
      <c r="O326" s="5">
        <v>0</v>
      </c>
    </row>
    <row r="327" spans="1:15" ht="12.75">
      <c r="A327" s="3" t="s">
        <v>133</v>
      </c>
      <c r="B327" s="4">
        <v>38869</v>
      </c>
      <c r="C327" s="3" t="str">
        <f t="shared" si="14"/>
        <v>SARATOGA</v>
      </c>
      <c r="D327" s="5">
        <v>0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5">
        <v>18.73</v>
      </c>
      <c r="N327" s="5">
        <v>0</v>
      </c>
      <c r="O327" s="5">
        <v>2.03</v>
      </c>
    </row>
    <row r="328" spans="1:15" ht="12.75">
      <c r="A328" s="3" t="s">
        <v>144</v>
      </c>
      <c r="B328" s="4">
        <v>38869</v>
      </c>
      <c r="C328" s="3" t="str">
        <f t="shared" si="14"/>
        <v>SARATOGA</v>
      </c>
      <c r="D328" s="5">
        <v>0</v>
      </c>
      <c r="E328" s="5">
        <v>18.53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</row>
    <row r="329" spans="1:15" ht="12.75">
      <c r="A329" s="3" t="s">
        <v>10</v>
      </c>
      <c r="B329" s="4">
        <v>38869</v>
      </c>
      <c r="C329" s="3" t="str">
        <f t="shared" si="14"/>
        <v>SARATOGA</v>
      </c>
      <c r="D329" s="5">
        <v>25.3</v>
      </c>
      <c r="E329" s="5">
        <v>25.3</v>
      </c>
      <c r="F329" s="5">
        <v>0</v>
      </c>
      <c r="G329" s="5">
        <v>0</v>
      </c>
      <c r="H329" s="5">
        <v>0</v>
      </c>
      <c r="I329" s="5">
        <v>0</v>
      </c>
      <c r="J329" s="5">
        <v>49.94</v>
      </c>
      <c r="K329" s="5">
        <v>43.73</v>
      </c>
      <c r="L329" s="5">
        <v>0</v>
      </c>
      <c r="M329" s="5">
        <v>0</v>
      </c>
      <c r="N329" s="5">
        <v>0</v>
      </c>
      <c r="O329" s="5">
        <v>5.75</v>
      </c>
    </row>
    <row r="330" spans="1:15" ht="12.75">
      <c r="A330" s="3" t="s">
        <v>145</v>
      </c>
      <c r="B330" s="4">
        <v>38869</v>
      </c>
      <c r="C330" s="3" t="str">
        <f t="shared" si="14"/>
        <v>SARATOGA</v>
      </c>
      <c r="D330" s="5">
        <v>0</v>
      </c>
      <c r="E330" s="5">
        <v>20.58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  <c r="N330" s="5">
        <v>0</v>
      </c>
      <c r="O330" s="5">
        <v>0</v>
      </c>
    </row>
    <row r="331" spans="1:15" ht="12.75">
      <c r="A331" s="3" t="s">
        <v>112</v>
      </c>
      <c r="B331" s="4">
        <v>38869</v>
      </c>
      <c r="C331" s="3" t="str">
        <f t="shared" si="14"/>
        <v>SARATOGA</v>
      </c>
      <c r="D331" s="5">
        <v>18.49</v>
      </c>
      <c r="E331" s="5">
        <v>18.49</v>
      </c>
      <c r="F331" s="5">
        <v>19.68</v>
      </c>
      <c r="G331" s="5">
        <v>244</v>
      </c>
      <c r="H331" s="5">
        <v>19.68</v>
      </c>
      <c r="I331" s="5">
        <v>19.28</v>
      </c>
      <c r="J331" s="5">
        <v>0</v>
      </c>
      <c r="K331" s="5">
        <v>0</v>
      </c>
      <c r="L331" s="5">
        <v>17.69</v>
      </c>
      <c r="M331" s="5">
        <v>19.19</v>
      </c>
      <c r="N331" s="5">
        <v>0</v>
      </c>
      <c r="O331" s="5">
        <v>0.43</v>
      </c>
    </row>
    <row r="332" spans="2:15" ht="12.75">
      <c r="B332" s="4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</row>
    <row r="333" spans="1:15" ht="12.75">
      <c r="A333" s="2" t="s">
        <v>216</v>
      </c>
      <c r="B333" s="4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</row>
    <row r="334" spans="1:15" ht="12.75">
      <c r="A334" s="3" t="s">
        <v>93</v>
      </c>
      <c r="B334" s="4">
        <v>38869</v>
      </c>
      <c r="C334" s="3" t="str">
        <f aca="true" t="shared" si="15" ref="C334:C343">"SCHENECTADY"</f>
        <v>SCHENECTADY</v>
      </c>
      <c r="D334" s="5">
        <v>0</v>
      </c>
      <c r="E334" s="5">
        <v>18.46</v>
      </c>
      <c r="F334" s="5">
        <v>0</v>
      </c>
      <c r="G334" s="5">
        <v>223.28</v>
      </c>
      <c r="H334" s="5">
        <v>0</v>
      </c>
      <c r="I334" s="5">
        <v>0</v>
      </c>
      <c r="J334" s="5">
        <v>60.11</v>
      </c>
      <c r="K334" s="5">
        <v>61.75</v>
      </c>
      <c r="L334" s="5">
        <v>0</v>
      </c>
      <c r="M334" s="5">
        <v>0</v>
      </c>
      <c r="N334" s="5">
        <v>0</v>
      </c>
      <c r="O334" s="5">
        <v>0</v>
      </c>
    </row>
    <row r="335" spans="1:15" ht="12.75">
      <c r="A335" s="3" t="s">
        <v>35</v>
      </c>
      <c r="B335" s="4">
        <v>38869</v>
      </c>
      <c r="C335" s="3" t="str">
        <f t="shared" si="15"/>
        <v>SCHENECTADY</v>
      </c>
      <c r="D335" s="5">
        <v>18.47</v>
      </c>
      <c r="E335" s="5">
        <v>18.47</v>
      </c>
      <c r="F335" s="5">
        <v>0</v>
      </c>
      <c r="G335" s="5">
        <v>221.9</v>
      </c>
      <c r="H335" s="5">
        <v>0</v>
      </c>
      <c r="I335" s="5">
        <v>0</v>
      </c>
      <c r="J335" s="5">
        <v>10.17</v>
      </c>
      <c r="K335" s="5">
        <v>0</v>
      </c>
      <c r="L335" s="5">
        <v>0</v>
      </c>
      <c r="M335" s="5">
        <v>0</v>
      </c>
      <c r="N335" s="5">
        <v>0</v>
      </c>
      <c r="O335" s="5">
        <v>0.83</v>
      </c>
    </row>
    <row r="336" spans="1:15" ht="12.75">
      <c r="A336" s="3" t="s">
        <v>62</v>
      </c>
      <c r="B336" s="4">
        <v>38869</v>
      </c>
      <c r="C336" s="3" t="str">
        <f t="shared" si="15"/>
        <v>SCHENECTADY</v>
      </c>
      <c r="D336" s="5">
        <v>21.84</v>
      </c>
      <c r="E336" s="5">
        <v>23.57</v>
      </c>
      <c r="F336" s="5">
        <v>24.04</v>
      </c>
      <c r="G336" s="5">
        <v>262.48</v>
      </c>
      <c r="H336" s="5">
        <v>24.3</v>
      </c>
      <c r="I336" s="5">
        <v>23.57</v>
      </c>
      <c r="J336" s="5">
        <v>175.48</v>
      </c>
      <c r="K336" s="5">
        <v>175.48</v>
      </c>
      <c r="L336" s="5">
        <v>19.71</v>
      </c>
      <c r="M336" s="5">
        <v>21.17</v>
      </c>
      <c r="N336" s="5">
        <v>237.25</v>
      </c>
      <c r="O336" s="5">
        <v>0.1</v>
      </c>
    </row>
    <row r="337" spans="1:15" ht="12.75">
      <c r="A337" s="3" t="s">
        <v>36</v>
      </c>
      <c r="B337" s="4">
        <v>38869</v>
      </c>
      <c r="C337" s="3" t="str">
        <f t="shared" si="15"/>
        <v>SCHENECTADY</v>
      </c>
      <c r="D337" s="5">
        <v>22.5</v>
      </c>
      <c r="E337" s="5">
        <v>19.98</v>
      </c>
      <c r="F337" s="5">
        <v>24.35</v>
      </c>
      <c r="G337" s="5">
        <v>271.46</v>
      </c>
      <c r="H337" s="5">
        <v>29.73</v>
      </c>
      <c r="I337" s="5">
        <v>28.05</v>
      </c>
      <c r="J337" s="5">
        <v>0</v>
      </c>
      <c r="K337" s="5">
        <v>0</v>
      </c>
      <c r="L337" s="5">
        <v>23.61</v>
      </c>
      <c r="M337" s="5">
        <v>25.52</v>
      </c>
      <c r="N337" s="5">
        <v>256.15</v>
      </c>
      <c r="O337" s="5">
        <v>4.13</v>
      </c>
    </row>
    <row r="338" spans="1:15" ht="12.75">
      <c r="A338" s="3" t="s">
        <v>154</v>
      </c>
      <c r="B338" s="4">
        <v>38869</v>
      </c>
      <c r="C338" s="3" t="str">
        <f t="shared" si="15"/>
        <v>SCHENECTADY</v>
      </c>
      <c r="D338" s="5">
        <v>0</v>
      </c>
      <c r="E338" s="5">
        <v>0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19.04</v>
      </c>
      <c r="M338" s="5">
        <v>21.13</v>
      </c>
      <c r="N338" s="5">
        <v>232.33</v>
      </c>
      <c r="O338" s="5">
        <v>0</v>
      </c>
    </row>
    <row r="339" spans="1:15" ht="12.75">
      <c r="A339" s="3" t="s">
        <v>133</v>
      </c>
      <c r="B339" s="4">
        <v>38869</v>
      </c>
      <c r="C339" s="3" t="str">
        <f t="shared" si="15"/>
        <v>SCHENECTADY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19.07</v>
      </c>
      <c r="N339" s="5">
        <v>0</v>
      </c>
      <c r="O339" s="5">
        <v>2.64</v>
      </c>
    </row>
    <row r="340" spans="1:15" ht="12.75">
      <c r="A340" s="3" t="s">
        <v>19</v>
      </c>
      <c r="B340" s="4">
        <v>38869</v>
      </c>
      <c r="C340" s="3" t="str">
        <f t="shared" si="15"/>
        <v>SCHENECTADY</v>
      </c>
      <c r="D340" s="5">
        <v>29.45</v>
      </c>
      <c r="E340" s="5">
        <v>0</v>
      </c>
      <c r="F340" s="5">
        <v>0</v>
      </c>
      <c r="G340" s="5">
        <v>0</v>
      </c>
      <c r="H340" s="5">
        <v>0</v>
      </c>
      <c r="I340" s="5">
        <v>0</v>
      </c>
      <c r="J340" s="5">
        <v>0</v>
      </c>
      <c r="K340" s="5">
        <v>0</v>
      </c>
      <c r="L340" s="5">
        <v>0</v>
      </c>
      <c r="M340" s="5">
        <v>0</v>
      </c>
      <c r="N340" s="5">
        <v>0</v>
      </c>
      <c r="O340" s="5">
        <v>12.29</v>
      </c>
    </row>
    <row r="341" spans="1:15" ht="12.75">
      <c r="A341" s="3" t="s">
        <v>104</v>
      </c>
      <c r="B341" s="4">
        <v>38869</v>
      </c>
      <c r="C341" s="3" t="str">
        <f t="shared" si="15"/>
        <v>SCHENECTADY</v>
      </c>
      <c r="D341" s="5">
        <v>23.36</v>
      </c>
      <c r="E341" s="5">
        <v>23.36</v>
      </c>
      <c r="F341" s="5">
        <v>28.15</v>
      </c>
      <c r="G341" s="5">
        <v>0</v>
      </c>
      <c r="H341" s="5">
        <v>0</v>
      </c>
      <c r="I341" s="5">
        <v>0</v>
      </c>
      <c r="J341" s="5">
        <v>78.58</v>
      </c>
      <c r="K341" s="5">
        <v>78.58</v>
      </c>
      <c r="L341" s="5">
        <v>0</v>
      </c>
      <c r="M341" s="5">
        <v>0</v>
      </c>
      <c r="N341" s="5">
        <v>0</v>
      </c>
      <c r="O341" s="5">
        <v>5.61</v>
      </c>
    </row>
    <row r="342" spans="1:15" ht="12.75">
      <c r="A342" s="3" t="s">
        <v>145</v>
      </c>
      <c r="B342" s="4">
        <v>38869</v>
      </c>
      <c r="C342" s="3" t="str">
        <f t="shared" si="15"/>
        <v>SCHENECTADY</v>
      </c>
      <c r="D342" s="5">
        <v>20.58</v>
      </c>
      <c r="E342" s="5">
        <v>20.58</v>
      </c>
      <c r="F342" s="5">
        <v>0</v>
      </c>
      <c r="G342" s="5">
        <v>0</v>
      </c>
      <c r="H342" s="5">
        <v>0</v>
      </c>
      <c r="I342" s="5">
        <v>0</v>
      </c>
      <c r="J342" s="5">
        <v>0</v>
      </c>
      <c r="K342" s="5">
        <v>67.82</v>
      </c>
      <c r="L342" s="5">
        <v>0</v>
      </c>
      <c r="M342" s="5">
        <v>0</v>
      </c>
      <c r="N342" s="5">
        <v>0</v>
      </c>
      <c r="O342" s="5">
        <v>0</v>
      </c>
    </row>
    <row r="343" spans="1:15" ht="12.75">
      <c r="A343" s="3" t="s">
        <v>112</v>
      </c>
      <c r="B343" s="4">
        <v>38869</v>
      </c>
      <c r="C343" s="3" t="str">
        <f t="shared" si="15"/>
        <v>SCHENECTADY</v>
      </c>
      <c r="D343" s="5">
        <v>18.26</v>
      </c>
      <c r="E343" s="5">
        <v>18.18</v>
      </c>
      <c r="F343" s="5">
        <v>20.29</v>
      </c>
      <c r="G343" s="5">
        <v>254.29</v>
      </c>
      <c r="H343" s="5">
        <v>20.29</v>
      </c>
      <c r="I343" s="5">
        <v>20.1</v>
      </c>
      <c r="J343" s="5">
        <v>0</v>
      </c>
      <c r="K343" s="5">
        <v>0</v>
      </c>
      <c r="L343" s="5">
        <v>18.03</v>
      </c>
      <c r="M343" s="5">
        <v>19.55</v>
      </c>
      <c r="N343" s="5">
        <v>0</v>
      </c>
      <c r="O343" s="5">
        <v>1.02</v>
      </c>
    </row>
    <row r="344" spans="2:15" ht="12.75">
      <c r="B344" s="4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</row>
    <row r="345" spans="1:15" ht="12.75">
      <c r="A345" s="2" t="s">
        <v>217</v>
      </c>
      <c r="B345" s="4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</row>
    <row r="346" spans="1:15" ht="12.75">
      <c r="A346" s="3" t="s">
        <v>60</v>
      </c>
      <c r="B346" s="4">
        <v>38869</v>
      </c>
      <c r="C346" s="3" t="str">
        <f>"SCHOHARIE"</f>
        <v>SCHOHARIE</v>
      </c>
      <c r="D346" s="5">
        <v>0</v>
      </c>
      <c r="E346" s="5">
        <v>0</v>
      </c>
      <c r="F346" s="5">
        <v>0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15.75</v>
      </c>
      <c r="M346" s="5">
        <v>16.55</v>
      </c>
      <c r="N346" s="5">
        <v>0</v>
      </c>
      <c r="O346" s="5">
        <v>0.14</v>
      </c>
    </row>
    <row r="347" spans="1:15" ht="12.75">
      <c r="A347" s="3" t="s">
        <v>112</v>
      </c>
      <c r="B347" s="4">
        <v>38869</v>
      </c>
      <c r="C347" s="3" t="str">
        <f>"SCHOHARIE"</f>
        <v>SCHOHARIE</v>
      </c>
      <c r="D347" s="5">
        <v>18.39</v>
      </c>
      <c r="E347" s="5">
        <v>18.39</v>
      </c>
      <c r="F347" s="5">
        <v>19.54</v>
      </c>
      <c r="G347" s="5">
        <v>225.51</v>
      </c>
      <c r="H347" s="5">
        <v>19.54</v>
      </c>
      <c r="I347" s="5">
        <v>19.54</v>
      </c>
      <c r="J347" s="5">
        <v>0</v>
      </c>
      <c r="K347" s="5">
        <v>0</v>
      </c>
      <c r="L347" s="5">
        <v>17.23</v>
      </c>
      <c r="M347" s="5">
        <v>17.85</v>
      </c>
      <c r="N347" s="5">
        <v>0</v>
      </c>
      <c r="O347" s="5">
        <v>0.29</v>
      </c>
    </row>
    <row r="348" spans="2:15" ht="12.75">
      <c r="B348" s="4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</row>
    <row r="349" spans="1:15" ht="12.75">
      <c r="A349" s="2" t="s">
        <v>218</v>
      </c>
      <c r="B349" s="4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</row>
    <row r="350" spans="1:15" ht="12.75">
      <c r="A350" s="3" t="s">
        <v>129</v>
      </c>
      <c r="B350" s="4">
        <v>38869</v>
      </c>
      <c r="C350" s="3" t="str">
        <f>"SCHUYLER"</f>
        <v>SCHUYLER</v>
      </c>
      <c r="D350" s="5">
        <v>0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14.4</v>
      </c>
      <c r="M350" s="5">
        <v>0</v>
      </c>
      <c r="N350" s="5">
        <v>0</v>
      </c>
      <c r="O350" s="5">
        <v>0.4</v>
      </c>
    </row>
    <row r="351" spans="1:15" ht="12.75">
      <c r="A351" s="3" t="s">
        <v>8</v>
      </c>
      <c r="B351" s="4">
        <v>38869</v>
      </c>
      <c r="C351" s="3" t="str">
        <f>"SCHUYLER"</f>
        <v>SCHUYLER</v>
      </c>
      <c r="D351" s="5">
        <v>0</v>
      </c>
      <c r="E351" s="5">
        <v>35.05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3.41</v>
      </c>
    </row>
    <row r="352" spans="1:15" ht="12.75">
      <c r="A352" s="3" t="s">
        <v>68</v>
      </c>
      <c r="B352" s="4">
        <v>38869</v>
      </c>
      <c r="C352" s="3" t="str">
        <f>"SCHUYLER"</f>
        <v>SCHUYLER</v>
      </c>
      <c r="D352" s="5">
        <v>19.03</v>
      </c>
      <c r="E352" s="5">
        <v>19.88</v>
      </c>
      <c r="F352" s="5">
        <v>25.62</v>
      </c>
      <c r="G352" s="5">
        <v>241.06</v>
      </c>
      <c r="H352" s="5">
        <v>25.48</v>
      </c>
      <c r="I352" s="5">
        <v>25.83</v>
      </c>
      <c r="J352" s="5">
        <v>88.47</v>
      </c>
      <c r="K352" s="5">
        <v>0</v>
      </c>
      <c r="L352" s="5">
        <v>19.47</v>
      </c>
      <c r="M352" s="5">
        <v>22.75</v>
      </c>
      <c r="N352" s="5">
        <v>220.64</v>
      </c>
      <c r="O352" s="5">
        <v>0.33</v>
      </c>
    </row>
    <row r="353" spans="2:15" ht="12.75">
      <c r="B353" s="4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</row>
    <row r="354" spans="1:15" ht="12.75">
      <c r="A354" s="2" t="s">
        <v>219</v>
      </c>
      <c r="B354" s="4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</row>
    <row r="355" spans="1:15" ht="12.75">
      <c r="A355" s="3" t="s">
        <v>113</v>
      </c>
      <c r="B355" s="4">
        <v>38869</v>
      </c>
      <c r="C355" s="3" t="str">
        <f>"SENECA"</f>
        <v>SENECA</v>
      </c>
      <c r="D355" s="5">
        <v>0</v>
      </c>
      <c r="E355" s="5">
        <v>0</v>
      </c>
      <c r="F355" s="5">
        <v>0</v>
      </c>
      <c r="G355" s="5">
        <v>0</v>
      </c>
      <c r="H355" s="5">
        <v>0</v>
      </c>
      <c r="I355" s="5">
        <v>0</v>
      </c>
      <c r="J355" s="5">
        <v>0</v>
      </c>
      <c r="K355" s="5">
        <v>0</v>
      </c>
      <c r="L355" s="5">
        <v>17.95</v>
      </c>
      <c r="M355" s="5">
        <v>0</v>
      </c>
      <c r="N355" s="5">
        <v>0</v>
      </c>
      <c r="O355" s="5">
        <v>0</v>
      </c>
    </row>
    <row r="356" spans="1:15" ht="12.75">
      <c r="A356" s="3" t="s">
        <v>68</v>
      </c>
      <c r="B356" s="4">
        <v>38869</v>
      </c>
      <c r="C356" s="3" t="str">
        <f>"SENECA"</f>
        <v>SENECA</v>
      </c>
      <c r="D356" s="5">
        <v>25.49</v>
      </c>
      <c r="E356" s="5">
        <v>26.74</v>
      </c>
      <c r="F356" s="5">
        <v>28.74</v>
      </c>
      <c r="G356" s="5">
        <v>276.28</v>
      </c>
      <c r="H356" s="5">
        <v>28.54</v>
      </c>
      <c r="I356" s="5">
        <v>28.85</v>
      </c>
      <c r="J356" s="5">
        <v>136</v>
      </c>
      <c r="K356" s="5">
        <v>0</v>
      </c>
      <c r="L356" s="5">
        <v>24.27</v>
      </c>
      <c r="M356" s="5">
        <v>28.91</v>
      </c>
      <c r="N356" s="5">
        <v>277.61</v>
      </c>
      <c r="O356" s="5">
        <v>2.45</v>
      </c>
    </row>
    <row r="357" spans="2:15" ht="12.75">
      <c r="B357" s="4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</row>
    <row r="358" spans="1:15" ht="12.75">
      <c r="A358" s="2" t="s">
        <v>220</v>
      </c>
      <c r="B358" s="4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</row>
    <row r="359" spans="1:15" ht="12.75">
      <c r="A359" s="3" t="s">
        <v>57</v>
      </c>
      <c r="B359" s="4">
        <v>38869</v>
      </c>
      <c r="C359" s="3" t="str">
        <f>"ST LAWRENCE"</f>
        <v>ST LAWRENCE</v>
      </c>
      <c r="D359" s="5">
        <v>17.95</v>
      </c>
      <c r="E359" s="5">
        <v>21</v>
      </c>
      <c r="F359" s="5">
        <v>0</v>
      </c>
      <c r="G359" s="5">
        <v>0</v>
      </c>
      <c r="H359" s="5">
        <v>20.99</v>
      </c>
      <c r="I359" s="5">
        <v>20.99</v>
      </c>
      <c r="J359" s="5">
        <v>50.3</v>
      </c>
      <c r="K359" s="5">
        <v>0</v>
      </c>
      <c r="L359" s="5">
        <v>0</v>
      </c>
      <c r="M359" s="5">
        <v>0</v>
      </c>
      <c r="N359" s="5">
        <v>0</v>
      </c>
      <c r="O359" s="5">
        <v>2.01</v>
      </c>
    </row>
    <row r="360" spans="1:15" ht="12.75">
      <c r="A360" s="3" t="s">
        <v>29</v>
      </c>
      <c r="B360" s="4">
        <v>38869</v>
      </c>
      <c r="C360" s="3" t="str">
        <f>"ST LAWRENCE"</f>
        <v>ST LAWRENCE</v>
      </c>
      <c r="D360" s="5">
        <v>14.26</v>
      </c>
      <c r="E360" s="5">
        <v>14.84</v>
      </c>
      <c r="F360" s="5">
        <v>0</v>
      </c>
      <c r="G360" s="5">
        <v>0</v>
      </c>
      <c r="H360" s="5">
        <v>0</v>
      </c>
      <c r="I360" s="5">
        <v>0</v>
      </c>
      <c r="J360" s="5">
        <v>82.49</v>
      </c>
      <c r="K360" s="5">
        <v>0</v>
      </c>
      <c r="L360" s="5">
        <v>0</v>
      </c>
      <c r="M360" s="5">
        <v>0</v>
      </c>
      <c r="N360" s="5">
        <v>0</v>
      </c>
      <c r="O360" s="5">
        <v>0.14</v>
      </c>
    </row>
    <row r="361" spans="1:15" ht="12.75">
      <c r="A361" s="3" t="s">
        <v>162</v>
      </c>
      <c r="B361" s="4">
        <v>38869</v>
      </c>
      <c r="C361" s="3" t="str">
        <f>"ST LAWRENCE"</f>
        <v>ST LAWRENCE</v>
      </c>
      <c r="D361" s="5">
        <v>19.81</v>
      </c>
      <c r="E361" s="5">
        <v>20.12</v>
      </c>
      <c r="F361" s="5">
        <v>20.31</v>
      </c>
      <c r="G361" s="5">
        <v>0</v>
      </c>
      <c r="H361" s="5">
        <v>21.85</v>
      </c>
      <c r="I361" s="5">
        <v>21.1</v>
      </c>
      <c r="J361" s="5">
        <v>32.64</v>
      </c>
      <c r="K361" s="5">
        <v>0</v>
      </c>
      <c r="L361" s="5">
        <v>0</v>
      </c>
      <c r="M361" s="5">
        <v>0</v>
      </c>
      <c r="N361" s="5">
        <v>0</v>
      </c>
      <c r="O361" s="5">
        <v>0</v>
      </c>
    </row>
    <row r="362" spans="1:15" ht="12.75">
      <c r="A362" s="3" t="s">
        <v>58</v>
      </c>
      <c r="B362" s="4">
        <v>38869</v>
      </c>
      <c r="C362" s="3" t="str">
        <f>"ST LAWRENCE"</f>
        <v>ST LAWRENCE</v>
      </c>
      <c r="D362" s="5">
        <v>20.84</v>
      </c>
      <c r="E362" s="5">
        <v>20.84</v>
      </c>
      <c r="F362" s="5">
        <v>0</v>
      </c>
      <c r="G362" s="5">
        <v>0</v>
      </c>
      <c r="H362" s="5">
        <v>22.48</v>
      </c>
      <c r="I362" s="5">
        <v>22.08</v>
      </c>
      <c r="J362" s="5">
        <v>85.68</v>
      </c>
      <c r="K362" s="5">
        <v>85.68</v>
      </c>
      <c r="L362" s="5">
        <v>0</v>
      </c>
      <c r="M362" s="5">
        <v>0</v>
      </c>
      <c r="N362" s="5">
        <v>0</v>
      </c>
      <c r="O362" s="5">
        <v>2.83</v>
      </c>
    </row>
    <row r="363" spans="1:15" ht="12.75">
      <c r="A363" s="3" t="s">
        <v>178</v>
      </c>
      <c r="B363" s="4">
        <v>38869</v>
      </c>
      <c r="C363" s="3" t="str">
        <f>"ST LAWRENCE"</f>
        <v>ST LAWRENCE</v>
      </c>
      <c r="D363" s="5">
        <v>0</v>
      </c>
      <c r="E363" s="5">
        <v>0</v>
      </c>
      <c r="F363" s="5">
        <v>0</v>
      </c>
      <c r="G363" s="5">
        <v>0</v>
      </c>
      <c r="H363" s="5">
        <v>0</v>
      </c>
      <c r="I363" s="5">
        <v>0</v>
      </c>
      <c r="J363" s="5">
        <v>0</v>
      </c>
      <c r="K363" s="5">
        <v>0</v>
      </c>
      <c r="L363" s="5">
        <v>13</v>
      </c>
      <c r="M363" s="5">
        <v>0</v>
      </c>
      <c r="N363" s="5">
        <v>0</v>
      </c>
      <c r="O363" s="5">
        <v>0.2</v>
      </c>
    </row>
    <row r="364" spans="2:15" ht="12.75">
      <c r="B364" s="4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</row>
    <row r="365" spans="1:15" ht="12.75">
      <c r="A365" s="2" t="s">
        <v>221</v>
      </c>
      <c r="B365" s="4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</row>
    <row r="366" spans="1:15" ht="12.75">
      <c r="A366" s="3" t="s">
        <v>129</v>
      </c>
      <c r="B366" s="4">
        <v>38869</v>
      </c>
      <c r="C366" s="3" t="str">
        <f>"STEUBEN"</f>
        <v>STEUBEN</v>
      </c>
      <c r="D366" s="5">
        <v>0</v>
      </c>
      <c r="E366" s="5">
        <v>0</v>
      </c>
      <c r="F366" s="5">
        <v>0</v>
      </c>
      <c r="G366" s="5">
        <v>0</v>
      </c>
      <c r="H366" s="5">
        <v>0</v>
      </c>
      <c r="I366" s="5">
        <v>0</v>
      </c>
      <c r="J366" s="5">
        <v>0</v>
      </c>
      <c r="K366" s="5">
        <v>0</v>
      </c>
      <c r="L366" s="5">
        <v>14.26</v>
      </c>
      <c r="M366" s="5">
        <v>0</v>
      </c>
      <c r="N366" s="5">
        <v>0</v>
      </c>
      <c r="O366" s="5">
        <v>0.26</v>
      </c>
    </row>
    <row r="367" spans="1:15" ht="12.75">
      <c r="A367" s="3" t="s">
        <v>53</v>
      </c>
      <c r="B367" s="4">
        <v>38869</v>
      </c>
      <c r="C367" s="3" t="str">
        <f>"STEUBEN"</f>
        <v>STEUBEN</v>
      </c>
      <c r="D367" s="5">
        <v>15.13</v>
      </c>
      <c r="E367" s="5">
        <v>16.64</v>
      </c>
      <c r="F367" s="5">
        <v>0</v>
      </c>
      <c r="G367" s="5">
        <v>0</v>
      </c>
      <c r="H367" s="5">
        <v>0</v>
      </c>
      <c r="I367" s="5">
        <v>0</v>
      </c>
      <c r="J367" s="5">
        <v>77.19</v>
      </c>
      <c r="K367" s="5">
        <v>46.31</v>
      </c>
      <c r="L367" s="5">
        <v>0</v>
      </c>
      <c r="M367" s="5">
        <v>0</v>
      </c>
      <c r="N367" s="5">
        <v>0</v>
      </c>
      <c r="O367" s="5">
        <v>0</v>
      </c>
    </row>
    <row r="368" spans="1:15" ht="12.75">
      <c r="A368" s="3" t="s">
        <v>68</v>
      </c>
      <c r="B368" s="4">
        <v>38869</v>
      </c>
      <c r="C368" s="3" t="str">
        <f>"STEUBEN"</f>
        <v>STEUBEN</v>
      </c>
      <c r="D368" s="5">
        <v>17.33</v>
      </c>
      <c r="E368" s="5">
        <v>20.33</v>
      </c>
      <c r="F368" s="5">
        <v>25.23</v>
      </c>
      <c r="G368" s="5">
        <v>236.48</v>
      </c>
      <c r="H368" s="5">
        <v>25.09</v>
      </c>
      <c r="I368" s="5">
        <v>25.43</v>
      </c>
      <c r="J368" s="5">
        <v>80.53</v>
      </c>
      <c r="K368" s="5">
        <v>0</v>
      </c>
      <c r="L368" s="5">
        <v>19.1</v>
      </c>
      <c r="M368" s="5">
        <v>22.36</v>
      </c>
      <c r="N368" s="5">
        <v>216.12</v>
      </c>
      <c r="O368" s="5">
        <v>0</v>
      </c>
    </row>
    <row r="369" spans="2:15" ht="12.75">
      <c r="B369" s="4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</row>
    <row r="370" spans="1:15" ht="12.75">
      <c r="A370" s="2" t="s">
        <v>222</v>
      </c>
      <c r="B370" s="4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</row>
    <row r="371" spans="1:15" ht="12.75">
      <c r="A371" s="3" t="s">
        <v>2</v>
      </c>
      <c r="B371" s="4">
        <v>38869</v>
      </c>
      <c r="C371" s="3" t="str">
        <f aca="true" t="shared" si="16" ref="C371:C389">"SUFFOLK"</f>
        <v>SUFFOLK</v>
      </c>
      <c r="D371" s="5">
        <v>22.06</v>
      </c>
      <c r="E371" s="5">
        <v>20.34</v>
      </c>
      <c r="F371" s="5">
        <v>27.9</v>
      </c>
      <c r="G371" s="5">
        <v>231.7</v>
      </c>
      <c r="H371" s="5">
        <v>22.79</v>
      </c>
      <c r="I371" s="5">
        <v>21.98</v>
      </c>
      <c r="J371" s="5">
        <v>94.6</v>
      </c>
      <c r="K371" s="5">
        <v>0</v>
      </c>
      <c r="L371" s="5">
        <v>23.31</v>
      </c>
      <c r="M371" s="5">
        <v>27.48</v>
      </c>
      <c r="N371" s="5">
        <v>282.52</v>
      </c>
      <c r="O371" s="5">
        <v>3.87</v>
      </c>
    </row>
    <row r="372" spans="1:15" ht="12.75">
      <c r="A372" s="3" t="s">
        <v>1</v>
      </c>
      <c r="B372" s="4">
        <v>38869</v>
      </c>
      <c r="C372" s="3" t="str">
        <f t="shared" si="16"/>
        <v>SUFFOLK</v>
      </c>
      <c r="D372" s="5">
        <v>21.83</v>
      </c>
      <c r="E372" s="5">
        <v>21.83</v>
      </c>
      <c r="F372" s="5">
        <v>22.55</v>
      </c>
      <c r="G372" s="5">
        <v>277.3</v>
      </c>
      <c r="H372" s="5">
        <v>23.1</v>
      </c>
      <c r="I372" s="5">
        <v>24.19</v>
      </c>
      <c r="J372" s="5">
        <v>106.92</v>
      </c>
      <c r="K372" s="5">
        <v>0</v>
      </c>
      <c r="L372" s="5">
        <v>20.99</v>
      </c>
      <c r="M372" s="5">
        <v>22.74</v>
      </c>
      <c r="N372" s="5">
        <v>0</v>
      </c>
      <c r="O372" s="5">
        <v>3.05</v>
      </c>
    </row>
    <row r="373" spans="1:15" ht="12.75">
      <c r="A373" s="3" t="s">
        <v>35</v>
      </c>
      <c r="B373" s="4">
        <v>38869</v>
      </c>
      <c r="C373" s="3" t="str">
        <f t="shared" si="16"/>
        <v>SUFFOLK</v>
      </c>
      <c r="D373" s="5">
        <v>21.03</v>
      </c>
      <c r="E373" s="5">
        <v>21.03</v>
      </c>
      <c r="F373" s="5">
        <v>0</v>
      </c>
      <c r="G373" s="5">
        <v>252.32</v>
      </c>
      <c r="H373" s="5">
        <v>22.92</v>
      </c>
      <c r="I373" s="5">
        <v>22.92</v>
      </c>
      <c r="J373" s="5">
        <v>97.59</v>
      </c>
      <c r="K373" s="5">
        <v>0</v>
      </c>
      <c r="L373" s="5">
        <v>0</v>
      </c>
      <c r="M373" s="5">
        <v>0</v>
      </c>
      <c r="N373" s="5">
        <v>0</v>
      </c>
      <c r="O373" s="5">
        <v>2.05</v>
      </c>
    </row>
    <row r="374" spans="1:15" ht="12.75">
      <c r="A374" s="3" t="s">
        <v>36</v>
      </c>
      <c r="B374" s="4">
        <v>38869</v>
      </c>
      <c r="C374" s="3" t="str">
        <f t="shared" si="16"/>
        <v>SUFFOLK</v>
      </c>
      <c r="D374" s="5">
        <v>24.69</v>
      </c>
      <c r="E374" s="5">
        <v>19.53</v>
      </c>
      <c r="F374" s="5">
        <v>22.82</v>
      </c>
      <c r="G374" s="5">
        <v>252.24</v>
      </c>
      <c r="H374" s="5">
        <v>26.04</v>
      </c>
      <c r="I374" s="5">
        <v>31.1</v>
      </c>
      <c r="J374" s="5">
        <v>107.02</v>
      </c>
      <c r="K374" s="5">
        <v>0</v>
      </c>
      <c r="L374" s="5">
        <v>22.36</v>
      </c>
      <c r="M374" s="5">
        <v>26.3</v>
      </c>
      <c r="N374" s="5">
        <v>239.12</v>
      </c>
      <c r="O374" s="5">
        <v>2.58</v>
      </c>
    </row>
    <row r="375" spans="1:15" ht="12.75">
      <c r="A375" s="3" t="s">
        <v>27</v>
      </c>
      <c r="B375" s="4">
        <v>38869</v>
      </c>
      <c r="C375" s="3" t="str">
        <f t="shared" si="16"/>
        <v>SUFFOLK</v>
      </c>
      <c r="D375" s="5">
        <v>21.75</v>
      </c>
      <c r="E375" s="5">
        <v>21.46</v>
      </c>
      <c r="F375" s="5">
        <v>22.55</v>
      </c>
      <c r="G375" s="5">
        <v>243.58</v>
      </c>
      <c r="H375" s="5">
        <v>22.36</v>
      </c>
      <c r="I375" s="5">
        <v>22.77</v>
      </c>
      <c r="J375" s="5">
        <v>110.94</v>
      </c>
      <c r="K375" s="5">
        <v>0</v>
      </c>
      <c r="L375" s="5">
        <v>20.44</v>
      </c>
      <c r="M375" s="5">
        <v>21.69</v>
      </c>
      <c r="N375" s="5">
        <v>223.96</v>
      </c>
      <c r="O375" s="5">
        <v>2.34</v>
      </c>
    </row>
    <row r="376" spans="1:15" ht="12.75">
      <c r="A376" s="3" t="s">
        <v>52</v>
      </c>
      <c r="B376" s="4">
        <v>38869</v>
      </c>
      <c r="C376" s="3" t="str">
        <f t="shared" si="16"/>
        <v>SUFFOLK</v>
      </c>
      <c r="D376" s="5">
        <v>19.42</v>
      </c>
      <c r="E376" s="5">
        <v>20.88</v>
      </c>
      <c r="F376" s="5">
        <v>25.63</v>
      </c>
      <c r="G376" s="5">
        <v>233.23</v>
      </c>
      <c r="H376" s="5">
        <v>24.48</v>
      </c>
      <c r="I376" s="5">
        <v>25.27</v>
      </c>
      <c r="J376" s="5">
        <v>95.43</v>
      </c>
      <c r="K376" s="5">
        <v>0</v>
      </c>
      <c r="L376" s="5">
        <v>21.85</v>
      </c>
      <c r="M376" s="5">
        <v>24.65</v>
      </c>
      <c r="N376" s="5">
        <v>219.14</v>
      </c>
      <c r="O376" s="5">
        <v>0.75</v>
      </c>
    </row>
    <row r="377" spans="1:15" ht="12.75">
      <c r="A377" s="3" t="s">
        <v>3</v>
      </c>
      <c r="B377" s="4">
        <v>38869</v>
      </c>
      <c r="C377" s="3" t="str">
        <f t="shared" si="16"/>
        <v>SUFFOLK</v>
      </c>
      <c r="D377" s="5">
        <v>20.82</v>
      </c>
      <c r="E377" s="5">
        <v>21.08</v>
      </c>
      <c r="F377" s="5">
        <v>27.95</v>
      </c>
      <c r="G377" s="5">
        <v>211.21</v>
      </c>
      <c r="H377" s="5">
        <v>25.98</v>
      </c>
      <c r="I377" s="5">
        <v>24.42</v>
      </c>
      <c r="J377" s="5">
        <v>103.08</v>
      </c>
      <c r="K377" s="5">
        <v>0</v>
      </c>
      <c r="L377" s="5">
        <v>19.66</v>
      </c>
      <c r="M377" s="5">
        <v>23.61</v>
      </c>
      <c r="N377" s="5">
        <v>186.94</v>
      </c>
      <c r="O377" s="5">
        <v>2.3</v>
      </c>
    </row>
    <row r="378" spans="1:15" ht="12.75">
      <c r="A378" s="3" t="s">
        <v>139</v>
      </c>
      <c r="B378" s="4">
        <v>38869</v>
      </c>
      <c r="C378" s="3" t="str">
        <f t="shared" si="16"/>
        <v>SUFFOLK</v>
      </c>
      <c r="D378" s="5">
        <v>24.52</v>
      </c>
      <c r="E378" s="5">
        <v>25.61</v>
      </c>
      <c r="F378" s="5">
        <v>21.52</v>
      </c>
      <c r="G378" s="5">
        <v>258.76</v>
      </c>
      <c r="H378" s="5">
        <v>0</v>
      </c>
      <c r="I378" s="5">
        <v>0</v>
      </c>
      <c r="J378" s="5">
        <v>122.62</v>
      </c>
      <c r="K378" s="5">
        <v>89.4</v>
      </c>
      <c r="L378" s="5">
        <v>0</v>
      </c>
      <c r="M378" s="5">
        <v>0</v>
      </c>
      <c r="N378" s="5">
        <v>0</v>
      </c>
      <c r="O378" s="5">
        <v>4.41</v>
      </c>
    </row>
    <row r="379" spans="1:15" ht="12.75">
      <c r="A379" s="3" t="s">
        <v>34</v>
      </c>
      <c r="B379" s="4">
        <v>38869</v>
      </c>
      <c r="C379" s="3" t="str">
        <f t="shared" si="16"/>
        <v>SUFFOLK</v>
      </c>
      <c r="D379" s="5">
        <v>20.14</v>
      </c>
      <c r="E379" s="5">
        <v>20.51</v>
      </c>
      <c r="F379" s="5">
        <v>23.56</v>
      </c>
      <c r="G379" s="5">
        <v>219.57</v>
      </c>
      <c r="H379" s="5">
        <v>0</v>
      </c>
      <c r="I379" s="5">
        <v>0</v>
      </c>
      <c r="J379" s="5">
        <v>68.27</v>
      </c>
      <c r="K379" s="5">
        <v>0</v>
      </c>
      <c r="L379" s="5">
        <v>0</v>
      </c>
      <c r="M379" s="5">
        <v>0</v>
      </c>
      <c r="N379" s="5">
        <v>0</v>
      </c>
      <c r="O379" s="5">
        <v>1.82</v>
      </c>
    </row>
    <row r="380" spans="1:15" ht="12.75">
      <c r="A380" s="3" t="s">
        <v>146</v>
      </c>
      <c r="B380" s="4">
        <v>38869</v>
      </c>
      <c r="C380" s="3" t="str">
        <f t="shared" si="16"/>
        <v>SUFFOLK</v>
      </c>
      <c r="D380" s="5">
        <v>21.95</v>
      </c>
      <c r="E380" s="5">
        <v>25.08</v>
      </c>
      <c r="F380" s="5">
        <v>32.4</v>
      </c>
      <c r="G380" s="5">
        <v>290.73</v>
      </c>
      <c r="H380" s="5">
        <v>34.49</v>
      </c>
      <c r="I380" s="5">
        <v>31.87</v>
      </c>
      <c r="J380" s="5">
        <v>138.64</v>
      </c>
      <c r="K380" s="5">
        <v>0</v>
      </c>
      <c r="L380" s="5">
        <v>25.08</v>
      </c>
      <c r="M380" s="5">
        <v>29.62</v>
      </c>
      <c r="N380" s="5">
        <v>291.61</v>
      </c>
      <c r="O380" s="5">
        <v>0</v>
      </c>
    </row>
    <row r="381" spans="1:15" ht="12.75">
      <c r="A381" s="3" t="s">
        <v>102</v>
      </c>
      <c r="B381" s="4">
        <v>38869</v>
      </c>
      <c r="C381" s="3" t="str">
        <f t="shared" si="16"/>
        <v>SUFFOLK</v>
      </c>
      <c r="D381" s="5">
        <v>20.76</v>
      </c>
      <c r="E381" s="5">
        <v>20.76</v>
      </c>
      <c r="F381" s="5">
        <v>96.44</v>
      </c>
      <c r="G381" s="5">
        <v>270.63</v>
      </c>
      <c r="H381" s="5">
        <v>22.93</v>
      </c>
      <c r="I381" s="5">
        <v>22.94</v>
      </c>
      <c r="J381" s="5">
        <v>113.14</v>
      </c>
      <c r="K381" s="5">
        <v>0</v>
      </c>
      <c r="L381" s="5">
        <v>22.01</v>
      </c>
      <c r="M381" s="5">
        <v>21.17</v>
      </c>
      <c r="N381" s="5">
        <v>0</v>
      </c>
      <c r="O381" s="5">
        <v>0.18</v>
      </c>
    </row>
    <row r="382" spans="1:15" ht="12.75">
      <c r="A382" s="3" t="s">
        <v>4</v>
      </c>
      <c r="B382" s="4">
        <v>38869</v>
      </c>
      <c r="C382" s="3" t="str">
        <f t="shared" si="16"/>
        <v>SUFFOLK</v>
      </c>
      <c r="D382" s="5">
        <v>17.91</v>
      </c>
      <c r="E382" s="5">
        <v>17.92</v>
      </c>
      <c r="F382" s="5">
        <v>17.89</v>
      </c>
      <c r="G382" s="5">
        <v>185.13</v>
      </c>
      <c r="H382" s="5">
        <v>0</v>
      </c>
      <c r="I382" s="5">
        <v>0</v>
      </c>
      <c r="J382" s="5">
        <v>59.15</v>
      </c>
      <c r="K382" s="5">
        <v>0</v>
      </c>
      <c r="L382" s="5">
        <v>0</v>
      </c>
      <c r="M382" s="5">
        <v>0</v>
      </c>
      <c r="N382" s="5">
        <v>0</v>
      </c>
      <c r="O382" s="5">
        <v>3.14</v>
      </c>
    </row>
    <row r="383" spans="1:15" ht="12.75">
      <c r="A383" s="3" t="s">
        <v>76</v>
      </c>
      <c r="B383" s="4">
        <v>38869</v>
      </c>
      <c r="C383" s="3" t="str">
        <f t="shared" si="16"/>
        <v>SUFFOLK</v>
      </c>
      <c r="D383" s="5">
        <v>19.67</v>
      </c>
      <c r="E383" s="5">
        <v>18.98</v>
      </c>
      <c r="F383" s="5">
        <v>19.53</v>
      </c>
      <c r="G383" s="5">
        <v>206.09</v>
      </c>
      <c r="H383" s="5">
        <v>19.53</v>
      </c>
      <c r="I383" s="5">
        <v>19.53</v>
      </c>
      <c r="J383" s="5">
        <v>90.52</v>
      </c>
      <c r="K383" s="5">
        <v>0</v>
      </c>
      <c r="L383" s="5">
        <v>0</v>
      </c>
      <c r="M383" s="5">
        <v>0</v>
      </c>
      <c r="N383" s="5">
        <v>0</v>
      </c>
      <c r="O383" s="5">
        <v>0.45</v>
      </c>
    </row>
    <row r="384" spans="1:15" ht="12.75">
      <c r="A384" s="3" t="s">
        <v>11</v>
      </c>
      <c r="B384" s="4">
        <v>38869</v>
      </c>
      <c r="C384" s="3" t="str">
        <f t="shared" si="16"/>
        <v>SUFFOLK</v>
      </c>
      <c r="D384" s="5">
        <v>21.25</v>
      </c>
      <c r="E384" s="5">
        <v>21.25</v>
      </c>
      <c r="F384" s="5">
        <v>23.03</v>
      </c>
      <c r="G384" s="5">
        <v>209.14</v>
      </c>
      <c r="H384" s="5">
        <v>25.92</v>
      </c>
      <c r="I384" s="5">
        <v>25.92</v>
      </c>
      <c r="J384" s="5">
        <v>85.41</v>
      </c>
      <c r="K384" s="5">
        <v>0</v>
      </c>
      <c r="L384" s="5">
        <v>0</v>
      </c>
      <c r="M384" s="5">
        <v>0</v>
      </c>
      <c r="N384" s="5">
        <v>0</v>
      </c>
      <c r="O384" s="5">
        <v>1.33</v>
      </c>
    </row>
    <row r="385" spans="1:15" ht="12.75">
      <c r="A385" s="3" t="s">
        <v>91</v>
      </c>
      <c r="B385" s="4">
        <v>38869</v>
      </c>
      <c r="C385" s="3" t="str">
        <f t="shared" si="16"/>
        <v>SUFFOLK</v>
      </c>
      <c r="D385" s="5">
        <v>19.45</v>
      </c>
      <c r="E385" s="5">
        <v>19.28</v>
      </c>
      <c r="F385" s="5">
        <v>18.83</v>
      </c>
      <c r="G385" s="5">
        <v>238.47</v>
      </c>
      <c r="H385" s="5">
        <v>19.26</v>
      </c>
      <c r="I385" s="5">
        <v>18.85</v>
      </c>
      <c r="J385" s="5">
        <v>77.04</v>
      </c>
      <c r="K385" s="5">
        <v>0</v>
      </c>
      <c r="L385" s="5">
        <v>0</v>
      </c>
      <c r="M385" s="5">
        <v>0</v>
      </c>
      <c r="N385" s="5">
        <v>0</v>
      </c>
      <c r="O385" s="5">
        <v>0.11</v>
      </c>
    </row>
    <row r="386" spans="1:15" ht="12.75">
      <c r="A386" s="3" t="s">
        <v>5</v>
      </c>
      <c r="B386" s="4">
        <v>38869</v>
      </c>
      <c r="C386" s="3" t="str">
        <f t="shared" si="16"/>
        <v>SUFFOLK</v>
      </c>
      <c r="D386" s="5">
        <v>19.54</v>
      </c>
      <c r="E386" s="5">
        <v>20.42</v>
      </c>
      <c r="F386" s="5">
        <v>24.92</v>
      </c>
      <c r="G386" s="5">
        <v>201.51</v>
      </c>
      <c r="H386" s="5">
        <v>21.94</v>
      </c>
      <c r="I386" s="5">
        <v>22.87</v>
      </c>
      <c r="J386" s="5">
        <v>87.55</v>
      </c>
      <c r="K386" s="5">
        <v>0</v>
      </c>
      <c r="L386" s="5">
        <v>20.96</v>
      </c>
      <c r="M386" s="5">
        <v>21.18</v>
      </c>
      <c r="N386" s="5">
        <v>242.83</v>
      </c>
      <c r="O386" s="5">
        <v>0.61</v>
      </c>
    </row>
    <row r="387" spans="1:15" ht="12.75">
      <c r="A387" s="3" t="s">
        <v>75</v>
      </c>
      <c r="B387" s="4">
        <v>38869</v>
      </c>
      <c r="C387" s="3" t="str">
        <f t="shared" si="16"/>
        <v>SUFFOLK</v>
      </c>
      <c r="D387" s="5">
        <v>18.83</v>
      </c>
      <c r="E387" s="5">
        <v>20.68</v>
      </c>
      <c r="F387" s="5">
        <v>20.06</v>
      </c>
      <c r="G387" s="5">
        <v>197.86</v>
      </c>
      <c r="H387" s="5">
        <v>21.68</v>
      </c>
      <c r="I387" s="5">
        <v>21.31</v>
      </c>
      <c r="J387" s="5">
        <v>99.69</v>
      </c>
      <c r="K387" s="5">
        <v>0</v>
      </c>
      <c r="L387" s="5">
        <v>19.9</v>
      </c>
      <c r="M387" s="5">
        <v>19.95</v>
      </c>
      <c r="N387" s="5">
        <v>243.9</v>
      </c>
      <c r="O387" s="5">
        <v>0.38</v>
      </c>
    </row>
    <row r="388" spans="1:15" ht="12.75">
      <c r="A388" s="3" t="s">
        <v>6</v>
      </c>
      <c r="B388" s="4">
        <v>38869</v>
      </c>
      <c r="C388" s="3" t="str">
        <f t="shared" si="16"/>
        <v>SUFFOLK</v>
      </c>
      <c r="D388" s="5">
        <v>20.83</v>
      </c>
      <c r="E388" s="5">
        <v>20.83</v>
      </c>
      <c r="F388" s="5">
        <v>22.85</v>
      </c>
      <c r="G388" s="5">
        <v>244.86</v>
      </c>
      <c r="H388" s="5">
        <v>22.69</v>
      </c>
      <c r="I388" s="5">
        <v>24.03</v>
      </c>
      <c r="J388" s="5">
        <v>110.93</v>
      </c>
      <c r="K388" s="5">
        <v>123.44</v>
      </c>
      <c r="L388" s="5">
        <v>21.51</v>
      </c>
      <c r="M388" s="5">
        <v>23.6</v>
      </c>
      <c r="N388" s="5">
        <v>200.5</v>
      </c>
      <c r="O388" s="5">
        <v>0.25</v>
      </c>
    </row>
    <row r="389" spans="1:15" ht="12.75">
      <c r="A389" s="3" t="s">
        <v>78</v>
      </c>
      <c r="B389" s="4">
        <v>38869</v>
      </c>
      <c r="C389" s="3" t="str">
        <f t="shared" si="16"/>
        <v>SUFFOLK</v>
      </c>
      <c r="D389" s="5">
        <v>21.01</v>
      </c>
      <c r="E389" s="5">
        <v>22.11</v>
      </c>
      <c r="F389" s="5">
        <v>24.47</v>
      </c>
      <c r="G389" s="5">
        <v>243.09</v>
      </c>
      <c r="H389" s="5">
        <v>29.82</v>
      </c>
      <c r="I389" s="5">
        <v>22.93</v>
      </c>
      <c r="J389" s="5">
        <v>75.51</v>
      </c>
      <c r="K389" s="5">
        <v>0</v>
      </c>
      <c r="L389" s="5">
        <v>21.1</v>
      </c>
      <c r="M389" s="5">
        <v>23.29</v>
      </c>
      <c r="N389" s="5">
        <v>0</v>
      </c>
      <c r="O389" s="5">
        <v>0.96</v>
      </c>
    </row>
    <row r="390" spans="2:15" ht="12.75">
      <c r="B390" s="4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</row>
    <row r="391" spans="1:15" ht="12.75">
      <c r="A391" s="2" t="s">
        <v>223</v>
      </c>
      <c r="B391" s="4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</row>
    <row r="392" spans="1:15" ht="12.75">
      <c r="A392" s="3" t="s">
        <v>62</v>
      </c>
      <c r="B392" s="4">
        <v>38869</v>
      </c>
      <c r="C392" s="3" t="str">
        <f aca="true" t="shared" si="17" ref="C392:C397">"SULLIVAN"</f>
        <v>SULLIVAN</v>
      </c>
      <c r="D392" s="5">
        <v>22.27</v>
      </c>
      <c r="E392" s="5">
        <v>20.93</v>
      </c>
      <c r="F392" s="5">
        <v>26.68</v>
      </c>
      <c r="G392" s="5">
        <v>244.03</v>
      </c>
      <c r="H392" s="5">
        <v>24.63</v>
      </c>
      <c r="I392" s="5">
        <v>24.13</v>
      </c>
      <c r="J392" s="5">
        <v>156.48</v>
      </c>
      <c r="K392" s="5">
        <v>156.48</v>
      </c>
      <c r="L392" s="5">
        <v>20.39</v>
      </c>
      <c r="M392" s="5">
        <v>22.69</v>
      </c>
      <c r="N392" s="5">
        <v>267</v>
      </c>
      <c r="O392" s="5">
        <v>0.7</v>
      </c>
    </row>
    <row r="393" spans="1:15" ht="12.75">
      <c r="A393" s="3" t="s">
        <v>117</v>
      </c>
      <c r="B393" s="4">
        <v>38869</v>
      </c>
      <c r="C393" s="3" t="str">
        <f t="shared" si="17"/>
        <v>SULLIVAN</v>
      </c>
      <c r="D393" s="5">
        <v>0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16.94</v>
      </c>
      <c r="M393" s="5">
        <v>0</v>
      </c>
      <c r="N393" s="5">
        <v>0</v>
      </c>
      <c r="O393" s="5">
        <v>0</v>
      </c>
    </row>
    <row r="394" spans="1:15" ht="12.75">
      <c r="A394" s="3" t="s">
        <v>118</v>
      </c>
      <c r="B394" s="4">
        <v>38869</v>
      </c>
      <c r="C394" s="3" t="str">
        <f t="shared" si="17"/>
        <v>SULLIVAN</v>
      </c>
      <c r="D394" s="5">
        <v>0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16.99</v>
      </c>
      <c r="M394" s="5">
        <v>19.13</v>
      </c>
      <c r="N394" s="5">
        <v>0</v>
      </c>
      <c r="O394" s="5">
        <v>0.37</v>
      </c>
    </row>
    <row r="395" spans="1:15" ht="12.75">
      <c r="A395" s="3" t="s">
        <v>49</v>
      </c>
      <c r="B395" s="4">
        <v>38869</v>
      </c>
      <c r="C395" s="3" t="str">
        <f t="shared" si="17"/>
        <v>SULLIVAN</v>
      </c>
      <c r="D395" s="5">
        <v>25.62</v>
      </c>
      <c r="E395" s="5">
        <v>25.66</v>
      </c>
      <c r="F395" s="5">
        <v>0</v>
      </c>
      <c r="G395" s="5">
        <v>0</v>
      </c>
      <c r="H395" s="5">
        <v>25.71</v>
      </c>
      <c r="I395" s="5">
        <v>0</v>
      </c>
      <c r="J395" s="5">
        <v>86.98</v>
      </c>
      <c r="K395" s="5">
        <v>0</v>
      </c>
      <c r="L395" s="5">
        <v>24.25</v>
      </c>
      <c r="M395" s="5">
        <v>25.71</v>
      </c>
      <c r="N395" s="5">
        <v>276.27</v>
      </c>
      <c r="O395" s="5">
        <v>6.29</v>
      </c>
    </row>
    <row r="396" spans="1:15" ht="12.75">
      <c r="A396" s="3" t="s">
        <v>155</v>
      </c>
      <c r="B396" s="4">
        <v>38869</v>
      </c>
      <c r="C396" s="3" t="str">
        <f t="shared" si="17"/>
        <v>SULLIVAN</v>
      </c>
      <c r="D396" s="5">
        <v>0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16.27</v>
      </c>
      <c r="M396" s="5">
        <v>18.91</v>
      </c>
      <c r="N396" s="5">
        <v>165.7</v>
      </c>
      <c r="O396" s="5">
        <v>0</v>
      </c>
    </row>
    <row r="397" spans="1:15" ht="12.75">
      <c r="A397" s="3" t="s">
        <v>55</v>
      </c>
      <c r="B397" s="4">
        <v>38869</v>
      </c>
      <c r="C397" s="3" t="str">
        <f t="shared" si="17"/>
        <v>SULLIVAN</v>
      </c>
      <c r="D397" s="5">
        <v>20.3</v>
      </c>
      <c r="E397" s="5">
        <v>20.3</v>
      </c>
      <c r="F397" s="5">
        <v>0</v>
      </c>
      <c r="G397" s="5">
        <v>0</v>
      </c>
      <c r="H397" s="5">
        <v>0</v>
      </c>
      <c r="I397" s="5">
        <v>0</v>
      </c>
      <c r="J397" s="5">
        <v>57.17</v>
      </c>
      <c r="K397" s="5">
        <v>0</v>
      </c>
      <c r="L397" s="5">
        <v>0</v>
      </c>
      <c r="M397" s="5">
        <v>0</v>
      </c>
      <c r="N397" s="5">
        <v>0</v>
      </c>
      <c r="O397" s="5">
        <v>1.77</v>
      </c>
    </row>
    <row r="398" spans="2:15" ht="12.75">
      <c r="B398" s="4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</row>
    <row r="399" spans="1:15" ht="12.75">
      <c r="A399" s="2" t="s">
        <v>224</v>
      </c>
      <c r="B399" s="4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</row>
    <row r="400" spans="1:15" ht="12.75">
      <c r="A400" s="3" t="s">
        <v>23</v>
      </c>
      <c r="B400" s="4">
        <v>38869</v>
      </c>
      <c r="C400" s="3" t="str">
        <f>"TIOGA"</f>
        <v>TIOGA</v>
      </c>
      <c r="D400" s="5">
        <v>22.65</v>
      </c>
      <c r="E400" s="5">
        <v>21.65</v>
      </c>
      <c r="F400" s="5">
        <v>0</v>
      </c>
      <c r="G400" s="5">
        <v>0</v>
      </c>
      <c r="H400" s="5">
        <v>0</v>
      </c>
      <c r="I400" s="5">
        <v>0</v>
      </c>
      <c r="J400" s="5">
        <v>88.11</v>
      </c>
      <c r="K400" s="5">
        <v>0</v>
      </c>
      <c r="L400" s="5">
        <v>0</v>
      </c>
      <c r="M400" s="5">
        <v>0</v>
      </c>
      <c r="N400" s="5">
        <v>0</v>
      </c>
      <c r="O400" s="5">
        <v>3.64</v>
      </c>
    </row>
    <row r="401" spans="1:15" ht="12.75">
      <c r="A401" s="3" t="s">
        <v>121</v>
      </c>
      <c r="B401" s="4">
        <v>38869</v>
      </c>
      <c r="C401" s="3" t="str">
        <f>"TIOGA"</f>
        <v>TIOGA</v>
      </c>
      <c r="D401" s="5">
        <v>0</v>
      </c>
      <c r="E401" s="5">
        <v>0</v>
      </c>
      <c r="F401" s="5">
        <v>0</v>
      </c>
      <c r="G401" s="5">
        <v>0</v>
      </c>
      <c r="H401" s="5">
        <v>0</v>
      </c>
      <c r="I401" s="5">
        <v>0</v>
      </c>
      <c r="J401" s="5">
        <v>0</v>
      </c>
      <c r="K401" s="5">
        <v>0</v>
      </c>
      <c r="L401" s="5">
        <v>15.65</v>
      </c>
      <c r="M401" s="5">
        <v>0</v>
      </c>
      <c r="N401" s="5">
        <v>0</v>
      </c>
      <c r="O401" s="5">
        <v>0.37</v>
      </c>
    </row>
    <row r="402" spans="1:15" ht="12.75">
      <c r="A402" s="3" t="s">
        <v>68</v>
      </c>
      <c r="B402" s="4">
        <v>38869</v>
      </c>
      <c r="C402" s="3" t="str">
        <f>"TIOGA"</f>
        <v>TIOGA</v>
      </c>
      <c r="D402" s="5">
        <v>17.13</v>
      </c>
      <c r="E402" s="5">
        <v>20.55</v>
      </c>
      <c r="F402" s="5">
        <v>25.25</v>
      </c>
      <c r="G402" s="5">
        <v>236.61</v>
      </c>
      <c r="H402" s="5">
        <v>25.1</v>
      </c>
      <c r="I402" s="5">
        <v>25.45</v>
      </c>
      <c r="J402" s="5">
        <v>83.05</v>
      </c>
      <c r="K402" s="5">
        <v>0</v>
      </c>
      <c r="L402" s="5">
        <v>19.11</v>
      </c>
      <c r="M402" s="5">
        <v>22.37</v>
      </c>
      <c r="N402" s="5">
        <v>216.25</v>
      </c>
      <c r="O402" s="5">
        <v>0</v>
      </c>
    </row>
    <row r="403" spans="2:15" ht="12.75">
      <c r="B403" s="4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</row>
    <row r="404" spans="1:15" ht="12.75">
      <c r="A404" s="2" t="s">
        <v>180</v>
      </c>
      <c r="B404" s="4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</row>
    <row r="405" spans="1:15" ht="12.75">
      <c r="A405" s="3" t="s">
        <v>35</v>
      </c>
      <c r="B405" s="4">
        <v>38869</v>
      </c>
      <c r="C405" s="3" t="str">
        <f>"TOMPKINS"</f>
        <v>TOMPKINS</v>
      </c>
      <c r="D405" s="5">
        <v>0</v>
      </c>
      <c r="E405" s="5">
        <v>22.42</v>
      </c>
      <c r="F405" s="5">
        <v>0</v>
      </c>
      <c r="G405" s="5">
        <v>0</v>
      </c>
      <c r="H405" s="5">
        <v>0</v>
      </c>
      <c r="I405" s="5">
        <v>0</v>
      </c>
      <c r="J405" s="5">
        <v>0</v>
      </c>
      <c r="K405" s="5">
        <v>0</v>
      </c>
      <c r="L405" s="5">
        <v>0</v>
      </c>
      <c r="M405" s="5">
        <v>0</v>
      </c>
      <c r="N405" s="5">
        <v>0</v>
      </c>
      <c r="O405" s="5">
        <v>6.33</v>
      </c>
    </row>
    <row r="406" spans="1:15" ht="12.75">
      <c r="A406" s="3" t="s">
        <v>124</v>
      </c>
      <c r="B406" s="4">
        <v>38869</v>
      </c>
      <c r="C406" s="3" t="str">
        <f>"TOMPKINS"</f>
        <v>TOMPKINS</v>
      </c>
      <c r="D406" s="5">
        <v>0</v>
      </c>
      <c r="E406" s="5">
        <v>0</v>
      </c>
      <c r="F406" s="5">
        <v>0</v>
      </c>
      <c r="G406" s="5">
        <v>0</v>
      </c>
      <c r="H406" s="5">
        <v>0</v>
      </c>
      <c r="I406" s="5">
        <v>0</v>
      </c>
      <c r="J406" s="5">
        <v>0</v>
      </c>
      <c r="K406" s="5">
        <v>0</v>
      </c>
      <c r="L406" s="5">
        <v>10.48</v>
      </c>
      <c r="M406" s="5">
        <v>12.44</v>
      </c>
      <c r="N406" s="5">
        <v>130.3</v>
      </c>
      <c r="O406" s="5">
        <v>0.16</v>
      </c>
    </row>
    <row r="407" spans="1:15" ht="12.75">
      <c r="A407" s="3" t="s">
        <v>29</v>
      </c>
      <c r="B407" s="4">
        <v>38869</v>
      </c>
      <c r="C407" s="3" t="str">
        <f>"TOMPKINS"</f>
        <v>TOMPKINS</v>
      </c>
      <c r="D407" s="5">
        <v>18.76</v>
      </c>
      <c r="E407" s="5">
        <v>18.82</v>
      </c>
      <c r="F407" s="5">
        <v>0</v>
      </c>
      <c r="G407" s="5">
        <v>0</v>
      </c>
      <c r="H407" s="5">
        <v>0</v>
      </c>
      <c r="I407" s="5">
        <v>0</v>
      </c>
      <c r="J407" s="5">
        <v>74.03</v>
      </c>
      <c r="K407" s="5">
        <v>0</v>
      </c>
      <c r="L407" s="5">
        <v>0</v>
      </c>
      <c r="M407" s="5">
        <v>0</v>
      </c>
      <c r="N407" s="5">
        <v>0</v>
      </c>
      <c r="O407" s="5">
        <v>1.05</v>
      </c>
    </row>
    <row r="408" spans="1:15" ht="12.75">
      <c r="A408" s="3" t="s">
        <v>68</v>
      </c>
      <c r="B408" s="4">
        <v>38869</v>
      </c>
      <c r="C408" s="3" t="str">
        <f>"TOMPKINS"</f>
        <v>TOMPKINS</v>
      </c>
      <c r="D408" s="5">
        <v>22.36</v>
      </c>
      <c r="E408" s="5">
        <v>23.23</v>
      </c>
      <c r="F408" s="5">
        <v>28.42</v>
      </c>
      <c r="G408" s="5">
        <v>274.7</v>
      </c>
      <c r="H408" s="5">
        <v>28.28</v>
      </c>
      <c r="I408" s="5">
        <v>28.62</v>
      </c>
      <c r="J408" s="5">
        <v>88.35</v>
      </c>
      <c r="K408" s="5">
        <v>0</v>
      </c>
      <c r="L408" s="5">
        <v>22.28</v>
      </c>
      <c r="M408" s="5">
        <v>25.55</v>
      </c>
      <c r="N408" s="5">
        <v>254.31</v>
      </c>
      <c r="O408" s="5">
        <v>3.16</v>
      </c>
    </row>
    <row r="409" spans="2:15" ht="12.75">
      <c r="B409" s="4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</row>
    <row r="410" spans="1:15" ht="12.75">
      <c r="A410" s="2" t="s">
        <v>225</v>
      </c>
      <c r="B410" s="4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</row>
    <row r="411" spans="1:15" ht="12.75">
      <c r="A411" s="3" t="s">
        <v>62</v>
      </c>
      <c r="B411" s="4">
        <v>38869</v>
      </c>
      <c r="C411" s="3" t="str">
        <f aca="true" t="shared" si="18" ref="C411:C420">"ULSTER"</f>
        <v>ULSTER</v>
      </c>
      <c r="D411" s="5">
        <v>20.62</v>
      </c>
      <c r="E411" s="5">
        <v>21.29</v>
      </c>
      <c r="F411" s="5">
        <v>26.34</v>
      </c>
      <c r="G411" s="5">
        <v>254.36</v>
      </c>
      <c r="H411" s="5">
        <v>26.15</v>
      </c>
      <c r="I411" s="5">
        <v>25.39</v>
      </c>
      <c r="J411" s="5">
        <v>158.25</v>
      </c>
      <c r="K411" s="5">
        <v>0</v>
      </c>
      <c r="L411" s="5">
        <v>21.36</v>
      </c>
      <c r="M411" s="5">
        <v>22.86</v>
      </c>
      <c r="N411" s="5">
        <v>243.05</v>
      </c>
      <c r="O411" s="5">
        <v>1.29</v>
      </c>
    </row>
    <row r="412" spans="1:15" ht="12.75">
      <c r="A412" s="3" t="s">
        <v>48</v>
      </c>
      <c r="B412" s="4">
        <v>38869</v>
      </c>
      <c r="C412" s="3" t="str">
        <f t="shared" si="18"/>
        <v>ULSTER</v>
      </c>
      <c r="D412" s="5">
        <v>19.13</v>
      </c>
      <c r="E412" s="5">
        <v>19.14</v>
      </c>
      <c r="F412" s="5">
        <v>18.58</v>
      </c>
      <c r="G412" s="5">
        <v>211.17</v>
      </c>
      <c r="H412" s="5">
        <v>20.48</v>
      </c>
      <c r="I412" s="5">
        <v>19.73</v>
      </c>
      <c r="J412" s="5">
        <v>80.02</v>
      </c>
      <c r="K412" s="5">
        <v>0</v>
      </c>
      <c r="L412" s="5">
        <v>17.74</v>
      </c>
      <c r="M412" s="5">
        <v>19.85</v>
      </c>
      <c r="N412" s="5">
        <v>211.83</v>
      </c>
      <c r="O412" s="5">
        <v>0.74</v>
      </c>
    </row>
    <row r="413" spans="1:15" ht="12.75">
      <c r="A413" s="3" t="s">
        <v>80</v>
      </c>
      <c r="B413" s="4">
        <v>38869</v>
      </c>
      <c r="C413" s="3" t="str">
        <f t="shared" si="18"/>
        <v>ULSTER</v>
      </c>
      <c r="D413" s="5">
        <v>20.96</v>
      </c>
      <c r="E413" s="5">
        <v>21.73</v>
      </c>
      <c r="F413" s="5">
        <v>22.83</v>
      </c>
      <c r="G413" s="5">
        <v>232.26</v>
      </c>
      <c r="H413" s="5">
        <v>0</v>
      </c>
      <c r="I413" s="5">
        <v>0</v>
      </c>
      <c r="J413" s="5">
        <v>91.08</v>
      </c>
      <c r="K413" s="5">
        <v>89.86</v>
      </c>
      <c r="L413" s="5">
        <v>0</v>
      </c>
      <c r="M413" s="5">
        <v>0</v>
      </c>
      <c r="N413" s="5">
        <v>0</v>
      </c>
      <c r="O413" s="5">
        <v>2.43</v>
      </c>
    </row>
    <row r="414" spans="1:15" ht="12.75">
      <c r="A414" s="3" t="s">
        <v>56</v>
      </c>
      <c r="B414" s="4">
        <v>38869</v>
      </c>
      <c r="C414" s="3" t="str">
        <f t="shared" si="18"/>
        <v>ULSTER</v>
      </c>
      <c r="D414" s="5">
        <v>25.22</v>
      </c>
      <c r="E414" s="5">
        <v>24.19</v>
      </c>
      <c r="F414" s="5">
        <v>0</v>
      </c>
      <c r="G414" s="5">
        <v>0</v>
      </c>
      <c r="H414" s="5">
        <v>0</v>
      </c>
      <c r="I414" s="5">
        <v>0</v>
      </c>
      <c r="J414" s="5">
        <v>0</v>
      </c>
      <c r="K414" s="5">
        <v>0</v>
      </c>
      <c r="L414" s="5">
        <v>0</v>
      </c>
      <c r="M414" s="5">
        <v>0</v>
      </c>
      <c r="N414" s="5">
        <v>0</v>
      </c>
      <c r="O414" s="5">
        <v>7.21</v>
      </c>
    </row>
    <row r="415" spans="1:15" ht="12.75">
      <c r="A415" s="3" t="s">
        <v>118</v>
      </c>
      <c r="B415" s="4">
        <v>38869</v>
      </c>
      <c r="C415" s="3" t="str">
        <f t="shared" si="18"/>
        <v>ULSTER</v>
      </c>
      <c r="D415" s="5">
        <v>0</v>
      </c>
      <c r="E415" s="5">
        <v>0</v>
      </c>
      <c r="F415" s="5">
        <v>0</v>
      </c>
      <c r="G415" s="5">
        <v>0</v>
      </c>
      <c r="H415" s="5">
        <v>0</v>
      </c>
      <c r="I415" s="5">
        <v>0</v>
      </c>
      <c r="J415" s="5">
        <v>0</v>
      </c>
      <c r="K415" s="5">
        <v>0</v>
      </c>
      <c r="L415" s="5">
        <v>15.43</v>
      </c>
      <c r="M415" s="5">
        <v>18.79</v>
      </c>
      <c r="N415" s="5">
        <v>0</v>
      </c>
      <c r="O415" s="5">
        <v>0.09</v>
      </c>
    </row>
    <row r="416" spans="1:15" ht="12.75">
      <c r="A416" s="3" t="s">
        <v>49</v>
      </c>
      <c r="B416" s="4">
        <v>38869</v>
      </c>
      <c r="C416" s="3" t="str">
        <f t="shared" si="18"/>
        <v>ULSTER</v>
      </c>
      <c r="D416" s="5">
        <v>20.16</v>
      </c>
      <c r="E416" s="5">
        <v>20.23</v>
      </c>
      <c r="F416" s="5">
        <v>0</v>
      </c>
      <c r="G416" s="5">
        <v>0</v>
      </c>
      <c r="H416" s="5">
        <v>0</v>
      </c>
      <c r="I416" s="5">
        <v>0</v>
      </c>
      <c r="J416" s="5">
        <v>76.38</v>
      </c>
      <c r="K416" s="5">
        <v>0</v>
      </c>
      <c r="L416" s="5">
        <v>0</v>
      </c>
      <c r="M416" s="5">
        <v>0</v>
      </c>
      <c r="N416" s="5">
        <v>0</v>
      </c>
      <c r="O416" s="5">
        <v>0.78</v>
      </c>
    </row>
    <row r="417" spans="1:15" ht="12.75">
      <c r="A417" s="3" t="s">
        <v>120</v>
      </c>
      <c r="B417" s="4">
        <v>38869</v>
      </c>
      <c r="C417" s="3" t="str">
        <f t="shared" si="18"/>
        <v>ULSTER</v>
      </c>
      <c r="D417" s="5">
        <v>21.04</v>
      </c>
      <c r="E417" s="5">
        <v>23.95</v>
      </c>
      <c r="F417" s="5">
        <v>23.95</v>
      </c>
      <c r="G417" s="5">
        <v>274.93</v>
      </c>
      <c r="H417" s="5">
        <v>22</v>
      </c>
      <c r="I417" s="5">
        <v>22.96</v>
      </c>
      <c r="J417" s="5">
        <v>0</v>
      </c>
      <c r="K417" s="5">
        <v>109.67</v>
      </c>
      <c r="L417" s="5">
        <v>23.6</v>
      </c>
      <c r="M417" s="5">
        <v>25.35</v>
      </c>
      <c r="N417" s="5">
        <v>0</v>
      </c>
      <c r="O417" s="5">
        <v>5.68</v>
      </c>
    </row>
    <row r="418" spans="1:15" ht="12.75">
      <c r="A418" s="3" t="s">
        <v>88</v>
      </c>
      <c r="B418" s="4">
        <v>38869</v>
      </c>
      <c r="C418" s="3" t="str">
        <f t="shared" si="18"/>
        <v>ULSTER</v>
      </c>
      <c r="D418" s="5">
        <v>0</v>
      </c>
      <c r="E418" s="5">
        <v>19.3</v>
      </c>
      <c r="F418" s="5">
        <v>21.21</v>
      </c>
      <c r="G418" s="5">
        <v>168.69</v>
      </c>
      <c r="H418" s="5">
        <v>0</v>
      </c>
      <c r="I418" s="5">
        <v>0</v>
      </c>
      <c r="J418" s="5">
        <v>0</v>
      </c>
      <c r="K418" s="5">
        <v>0</v>
      </c>
      <c r="L418" s="5">
        <v>0</v>
      </c>
      <c r="M418" s="5">
        <v>0</v>
      </c>
      <c r="N418" s="5">
        <v>0</v>
      </c>
      <c r="O418" s="5">
        <v>0</v>
      </c>
    </row>
    <row r="419" spans="1:15" ht="12.75">
      <c r="A419" s="3" t="s">
        <v>50</v>
      </c>
      <c r="B419" s="4">
        <v>38869</v>
      </c>
      <c r="C419" s="3" t="str">
        <f t="shared" si="18"/>
        <v>ULSTER</v>
      </c>
      <c r="D419" s="5">
        <v>20.73</v>
      </c>
      <c r="E419" s="5">
        <v>20.89</v>
      </c>
      <c r="F419" s="5">
        <v>21.42</v>
      </c>
      <c r="G419" s="5">
        <v>0</v>
      </c>
      <c r="H419" s="5">
        <v>0</v>
      </c>
      <c r="I419" s="5">
        <v>21.45</v>
      </c>
      <c r="J419" s="5">
        <v>80.83</v>
      </c>
      <c r="K419" s="5">
        <v>83.72</v>
      </c>
      <c r="L419" s="5">
        <v>0</v>
      </c>
      <c r="M419" s="5">
        <v>0</v>
      </c>
      <c r="N419" s="5">
        <v>0</v>
      </c>
      <c r="O419" s="5">
        <v>1.59</v>
      </c>
    </row>
    <row r="420" spans="1:15" ht="12.75">
      <c r="A420" s="3" t="s">
        <v>6</v>
      </c>
      <c r="B420" s="4">
        <v>38869</v>
      </c>
      <c r="C420" s="3" t="str">
        <f t="shared" si="18"/>
        <v>ULSTER</v>
      </c>
      <c r="D420" s="5">
        <v>20.05</v>
      </c>
      <c r="E420" s="5">
        <v>20.47</v>
      </c>
      <c r="F420" s="5">
        <v>21.67</v>
      </c>
      <c r="G420" s="5">
        <v>216.34</v>
      </c>
      <c r="H420" s="5">
        <v>21.95</v>
      </c>
      <c r="I420" s="5">
        <v>23.81</v>
      </c>
      <c r="J420" s="5">
        <v>101.14</v>
      </c>
      <c r="K420" s="5">
        <v>80.23</v>
      </c>
      <c r="L420" s="5">
        <v>20.73</v>
      </c>
      <c r="M420" s="5">
        <v>23.04</v>
      </c>
      <c r="N420" s="5">
        <v>230.56</v>
      </c>
      <c r="O420" s="5">
        <v>0.32</v>
      </c>
    </row>
    <row r="421" spans="2:15" ht="12.75">
      <c r="B421" s="4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</row>
    <row r="422" spans="1:15" ht="12.75">
      <c r="A422" s="2" t="s">
        <v>226</v>
      </c>
      <c r="B422" s="4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</row>
    <row r="423" spans="1:15" ht="12.75">
      <c r="A423" s="3" t="s">
        <v>127</v>
      </c>
      <c r="B423" s="4">
        <v>38869</v>
      </c>
      <c r="C423" s="3" t="str">
        <f>"WARREN"</f>
        <v>WARREN</v>
      </c>
      <c r="D423" s="5">
        <v>0</v>
      </c>
      <c r="E423" s="5">
        <v>0</v>
      </c>
      <c r="F423" s="5">
        <v>0</v>
      </c>
      <c r="G423" s="5">
        <v>0</v>
      </c>
      <c r="H423" s="5">
        <v>0</v>
      </c>
      <c r="I423" s="5">
        <v>0</v>
      </c>
      <c r="J423" s="5">
        <v>0</v>
      </c>
      <c r="K423" s="5">
        <v>0</v>
      </c>
      <c r="L423" s="5">
        <v>15.4</v>
      </c>
      <c r="M423" s="5">
        <v>16.55</v>
      </c>
      <c r="N423" s="5">
        <v>0</v>
      </c>
      <c r="O423" s="5">
        <v>0</v>
      </c>
    </row>
    <row r="424" spans="1:15" ht="12.75">
      <c r="A424" s="3" t="s">
        <v>144</v>
      </c>
      <c r="B424" s="4">
        <v>38869</v>
      </c>
      <c r="C424" s="3" t="str">
        <f>"WARREN"</f>
        <v>WARREN</v>
      </c>
      <c r="D424" s="5">
        <v>22.28</v>
      </c>
      <c r="E424" s="5">
        <v>22.22</v>
      </c>
      <c r="F424" s="5">
        <v>0</v>
      </c>
      <c r="G424" s="5">
        <v>0</v>
      </c>
      <c r="H424" s="5">
        <v>0</v>
      </c>
      <c r="I424" s="5">
        <v>0</v>
      </c>
      <c r="J424" s="5">
        <v>0</v>
      </c>
      <c r="K424" s="5">
        <v>0</v>
      </c>
      <c r="L424" s="5">
        <v>0</v>
      </c>
      <c r="M424" s="5">
        <v>0</v>
      </c>
      <c r="N424" s="5">
        <v>0</v>
      </c>
      <c r="O424" s="5">
        <v>3.69</v>
      </c>
    </row>
    <row r="425" spans="1:15" ht="12.75">
      <c r="A425" s="3" t="s">
        <v>10</v>
      </c>
      <c r="B425" s="4">
        <v>38869</v>
      </c>
      <c r="C425" s="3" t="str">
        <f>"WARREN"</f>
        <v>WARREN</v>
      </c>
      <c r="D425" s="5">
        <v>24.39</v>
      </c>
      <c r="E425" s="5">
        <v>24.39</v>
      </c>
      <c r="F425" s="5">
        <v>0</v>
      </c>
      <c r="G425" s="5">
        <v>0</v>
      </c>
      <c r="H425" s="5">
        <v>0</v>
      </c>
      <c r="I425" s="5">
        <v>0</v>
      </c>
      <c r="J425" s="5">
        <v>93.52</v>
      </c>
      <c r="K425" s="5">
        <v>93.52</v>
      </c>
      <c r="L425" s="5">
        <v>0</v>
      </c>
      <c r="M425" s="5">
        <v>0</v>
      </c>
      <c r="N425" s="5">
        <v>0</v>
      </c>
      <c r="O425" s="5">
        <v>4.84</v>
      </c>
    </row>
    <row r="426" spans="1:15" ht="12.75">
      <c r="A426" s="3" t="s">
        <v>39</v>
      </c>
      <c r="B426" s="4">
        <v>38869</v>
      </c>
      <c r="C426" s="3" t="str">
        <f>"WARREN"</f>
        <v>WARREN</v>
      </c>
      <c r="D426" s="5">
        <v>22.15</v>
      </c>
      <c r="E426" s="5">
        <v>22.5</v>
      </c>
      <c r="F426" s="5">
        <v>23.77</v>
      </c>
      <c r="G426" s="5">
        <v>0</v>
      </c>
      <c r="H426" s="5">
        <v>22.89</v>
      </c>
      <c r="I426" s="5">
        <v>22.86</v>
      </c>
      <c r="J426" s="5">
        <v>0</v>
      </c>
      <c r="K426" s="5">
        <v>0</v>
      </c>
      <c r="L426" s="5">
        <v>19.49</v>
      </c>
      <c r="M426" s="5">
        <v>0</v>
      </c>
      <c r="N426" s="5">
        <v>0</v>
      </c>
      <c r="O426" s="5">
        <v>1.96</v>
      </c>
    </row>
    <row r="427" spans="1:15" ht="12.75">
      <c r="A427" s="3" t="s">
        <v>112</v>
      </c>
      <c r="B427" s="4">
        <v>38869</v>
      </c>
      <c r="C427" s="3" t="str">
        <f>"WARREN"</f>
        <v>WARREN</v>
      </c>
      <c r="D427" s="5">
        <v>19.19</v>
      </c>
      <c r="E427" s="5">
        <v>19.2</v>
      </c>
      <c r="F427" s="5">
        <v>19.83</v>
      </c>
      <c r="G427" s="5">
        <v>206.83</v>
      </c>
      <c r="H427" s="5">
        <v>19.83</v>
      </c>
      <c r="I427" s="5">
        <v>19.29</v>
      </c>
      <c r="J427" s="5">
        <v>0</v>
      </c>
      <c r="K427" s="5">
        <v>0</v>
      </c>
      <c r="L427" s="5">
        <v>17.84</v>
      </c>
      <c r="M427" s="5">
        <v>19.35</v>
      </c>
      <c r="N427" s="5">
        <v>0</v>
      </c>
      <c r="O427" s="5">
        <v>0.59</v>
      </c>
    </row>
    <row r="428" spans="2:15" ht="12.75">
      <c r="B428" s="4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</row>
    <row r="429" spans="1:15" ht="12.75">
      <c r="A429" s="2" t="s">
        <v>227</v>
      </c>
      <c r="B429" s="4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</row>
    <row r="430" spans="1:15" ht="12.75">
      <c r="A430" s="3" t="s">
        <v>127</v>
      </c>
      <c r="B430" s="4">
        <v>38869</v>
      </c>
      <c r="C430" s="3" t="str">
        <f>"WASHINGTON"</f>
        <v>WASHINGTON</v>
      </c>
      <c r="D430" s="5">
        <v>0</v>
      </c>
      <c r="E430" s="5">
        <v>0</v>
      </c>
      <c r="F430" s="5">
        <v>0</v>
      </c>
      <c r="G430" s="5">
        <v>0</v>
      </c>
      <c r="H430" s="5">
        <v>0</v>
      </c>
      <c r="I430" s="5">
        <v>0</v>
      </c>
      <c r="J430" s="5">
        <v>0</v>
      </c>
      <c r="K430" s="5">
        <v>0</v>
      </c>
      <c r="L430" s="5">
        <v>15</v>
      </c>
      <c r="M430" s="5">
        <v>0</v>
      </c>
      <c r="N430" s="5">
        <v>0</v>
      </c>
      <c r="O430" s="5">
        <v>0</v>
      </c>
    </row>
    <row r="431" spans="1:15" ht="12.75">
      <c r="A431" s="3" t="s">
        <v>144</v>
      </c>
      <c r="B431" s="4">
        <v>38869</v>
      </c>
      <c r="C431" s="3" t="str">
        <f>"WASHINGTON"</f>
        <v>WASHINGTON</v>
      </c>
      <c r="D431" s="5">
        <v>0</v>
      </c>
      <c r="E431" s="5">
        <v>21.6</v>
      </c>
      <c r="F431" s="5">
        <v>0</v>
      </c>
      <c r="G431" s="5">
        <v>0</v>
      </c>
      <c r="H431" s="5">
        <v>0</v>
      </c>
      <c r="I431" s="5">
        <v>0</v>
      </c>
      <c r="J431" s="5">
        <v>0</v>
      </c>
      <c r="K431" s="5">
        <v>0</v>
      </c>
      <c r="L431" s="5">
        <v>0</v>
      </c>
      <c r="M431" s="5">
        <v>0</v>
      </c>
      <c r="N431" s="5">
        <v>0</v>
      </c>
      <c r="O431" s="5">
        <v>3.26</v>
      </c>
    </row>
    <row r="432" spans="1:15" ht="12.75">
      <c r="A432" s="3" t="s">
        <v>10</v>
      </c>
      <c r="B432" s="4">
        <v>38869</v>
      </c>
      <c r="C432" s="3" t="str">
        <f>"WASHINGTON"</f>
        <v>WASHINGTON</v>
      </c>
      <c r="D432" s="5">
        <v>23.38</v>
      </c>
      <c r="E432" s="5">
        <v>23.38</v>
      </c>
      <c r="F432" s="5">
        <v>0</v>
      </c>
      <c r="G432" s="5">
        <v>0</v>
      </c>
      <c r="H432" s="5">
        <v>0</v>
      </c>
      <c r="I432" s="5">
        <v>0</v>
      </c>
      <c r="J432" s="5">
        <v>90.46</v>
      </c>
      <c r="K432" s="5">
        <v>90.46</v>
      </c>
      <c r="L432" s="5">
        <v>0</v>
      </c>
      <c r="M432" s="5">
        <v>0</v>
      </c>
      <c r="N432" s="5">
        <v>0</v>
      </c>
      <c r="O432" s="5">
        <v>3.83</v>
      </c>
    </row>
    <row r="433" spans="1:15" ht="12.75">
      <c r="A433" s="3" t="s">
        <v>39</v>
      </c>
      <c r="B433" s="4">
        <v>38869</v>
      </c>
      <c r="C433" s="3" t="str">
        <f>"WASHINGTON"</f>
        <v>WASHINGTON</v>
      </c>
      <c r="D433" s="5">
        <v>21.41</v>
      </c>
      <c r="E433" s="5">
        <v>21.71</v>
      </c>
      <c r="F433" s="5">
        <v>23.05</v>
      </c>
      <c r="G433" s="5">
        <v>0</v>
      </c>
      <c r="H433" s="5">
        <v>0</v>
      </c>
      <c r="I433" s="5">
        <v>0</v>
      </c>
      <c r="J433" s="5">
        <v>0</v>
      </c>
      <c r="K433" s="5">
        <v>0</v>
      </c>
      <c r="L433" s="5">
        <v>20.68</v>
      </c>
      <c r="M433" s="5">
        <v>0</v>
      </c>
      <c r="N433" s="5">
        <v>0</v>
      </c>
      <c r="O433" s="5">
        <v>1.24</v>
      </c>
    </row>
    <row r="434" spans="1:15" ht="12.75">
      <c r="A434" s="3" t="s">
        <v>112</v>
      </c>
      <c r="B434" s="4">
        <v>38869</v>
      </c>
      <c r="C434" s="3" t="str">
        <f>"WASHINGTON"</f>
        <v>WASHINGTON</v>
      </c>
      <c r="D434" s="5">
        <v>18.14</v>
      </c>
      <c r="E434" s="5">
        <v>18.14</v>
      </c>
      <c r="F434" s="5">
        <v>19.37</v>
      </c>
      <c r="G434" s="5">
        <v>201.27</v>
      </c>
      <c r="H434" s="5">
        <v>19.37</v>
      </c>
      <c r="I434" s="5">
        <v>18.83</v>
      </c>
      <c r="J434" s="5">
        <v>0</v>
      </c>
      <c r="K434" s="5">
        <v>0</v>
      </c>
      <c r="L434" s="5">
        <v>17.38</v>
      </c>
      <c r="M434" s="5">
        <v>18.89</v>
      </c>
      <c r="N434" s="5">
        <v>0</v>
      </c>
      <c r="O434" s="5">
        <v>0.11</v>
      </c>
    </row>
    <row r="435" spans="2:15" ht="12.75">
      <c r="B435" s="4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</row>
    <row r="436" spans="1:15" ht="12.75">
      <c r="A436" s="2" t="s">
        <v>228</v>
      </c>
      <c r="B436" s="4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</row>
    <row r="437" spans="1:15" ht="12.75">
      <c r="A437" s="3" t="s">
        <v>134</v>
      </c>
      <c r="B437" s="4">
        <v>38869</v>
      </c>
      <c r="C437" s="3" t="str">
        <f>"WAYNE"</f>
        <v>WAYNE</v>
      </c>
      <c r="D437" s="5">
        <v>0</v>
      </c>
      <c r="E437" s="5">
        <v>0</v>
      </c>
      <c r="F437" s="5">
        <v>0</v>
      </c>
      <c r="G437" s="5">
        <v>0</v>
      </c>
      <c r="H437" s="5">
        <v>0</v>
      </c>
      <c r="I437" s="5">
        <v>0</v>
      </c>
      <c r="J437" s="5">
        <v>0</v>
      </c>
      <c r="K437" s="5">
        <v>0</v>
      </c>
      <c r="L437" s="5">
        <v>15.22</v>
      </c>
      <c r="M437" s="5">
        <v>16.79</v>
      </c>
      <c r="N437" s="5">
        <v>0</v>
      </c>
      <c r="O437" s="5">
        <v>0</v>
      </c>
    </row>
    <row r="438" spans="1:15" ht="12.75">
      <c r="A438" s="3" t="s">
        <v>150</v>
      </c>
      <c r="B438" s="4">
        <v>38869</v>
      </c>
      <c r="C438" s="3" t="str">
        <f>"WAYNE"</f>
        <v>WAYNE</v>
      </c>
      <c r="D438" s="5">
        <v>0</v>
      </c>
      <c r="E438" s="5">
        <v>0</v>
      </c>
      <c r="F438" s="5">
        <v>0</v>
      </c>
      <c r="G438" s="5">
        <v>0</v>
      </c>
      <c r="H438" s="5">
        <v>0</v>
      </c>
      <c r="I438" s="5">
        <v>0</v>
      </c>
      <c r="J438" s="5">
        <v>88.48</v>
      </c>
      <c r="K438" s="5">
        <v>122.32</v>
      </c>
      <c r="L438" s="5">
        <v>0</v>
      </c>
      <c r="M438" s="5">
        <v>0</v>
      </c>
      <c r="N438" s="5">
        <v>0</v>
      </c>
      <c r="O438" s="5">
        <v>0</v>
      </c>
    </row>
    <row r="439" spans="2:15" ht="12.75">
      <c r="B439" s="4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</row>
    <row r="440" spans="1:15" ht="12.75">
      <c r="A440" s="2" t="s">
        <v>229</v>
      </c>
      <c r="B440" s="4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</row>
    <row r="441" spans="1:15" ht="12.75">
      <c r="A441" s="3" t="s">
        <v>17</v>
      </c>
      <c r="B441" s="4">
        <v>38869</v>
      </c>
      <c r="C441" s="3" t="str">
        <f aca="true" t="shared" si="19" ref="C441:C470">"WESTCHESTER"</f>
        <v>WESTCHESTER</v>
      </c>
      <c r="D441" s="5">
        <v>21.2</v>
      </c>
      <c r="E441" s="5">
        <v>21.21</v>
      </c>
      <c r="F441" s="5">
        <v>23.71</v>
      </c>
      <c r="G441" s="5">
        <v>218.71</v>
      </c>
      <c r="H441" s="5">
        <v>0</v>
      </c>
      <c r="I441" s="5">
        <v>0</v>
      </c>
      <c r="J441" s="5">
        <v>0</v>
      </c>
      <c r="K441" s="5">
        <v>0</v>
      </c>
      <c r="L441" s="5">
        <v>0</v>
      </c>
      <c r="M441" s="5">
        <v>0</v>
      </c>
      <c r="N441" s="5">
        <v>0</v>
      </c>
      <c r="O441" s="5">
        <v>1.93</v>
      </c>
    </row>
    <row r="442" spans="1:15" ht="12.75">
      <c r="A442" s="3" t="s">
        <v>2</v>
      </c>
      <c r="B442" s="4">
        <v>38869</v>
      </c>
      <c r="C442" s="3" t="str">
        <f t="shared" si="19"/>
        <v>WESTCHESTER</v>
      </c>
      <c r="D442" s="5">
        <v>17.08</v>
      </c>
      <c r="E442" s="5">
        <v>20.74</v>
      </c>
      <c r="F442" s="5">
        <v>29.1</v>
      </c>
      <c r="G442" s="5">
        <v>199.17</v>
      </c>
      <c r="H442" s="5">
        <v>28.39</v>
      </c>
      <c r="I442" s="5">
        <v>30.25</v>
      </c>
      <c r="J442" s="5">
        <v>0</v>
      </c>
      <c r="K442" s="5">
        <v>0</v>
      </c>
      <c r="L442" s="5">
        <v>19.87</v>
      </c>
      <c r="M442" s="5">
        <v>25.28</v>
      </c>
      <c r="N442" s="5">
        <v>256.99</v>
      </c>
      <c r="O442" s="5">
        <v>1.7</v>
      </c>
    </row>
    <row r="443" spans="1:15" ht="12.75">
      <c r="A443" s="3" t="s">
        <v>64</v>
      </c>
      <c r="B443" s="4">
        <v>38869</v>
      </c>
      <c r="C443" s="3" t="str">
        <f t="shared" si="19"/>
        <v>WESTCHESTER</v>
      </c>
      <c r="D443" s="5">
        <v>25.47</v>
      </c>
      <c r="E443" s="5">
        <v>23.55</v>
      </c>
      <c r="F443" s="5">
        <v>28.53</v>
      </c>
      <c r="G443" s="5">
        <v>252.75</v>
      </c>
      <c r="H443" s="5">
        <v>25.47</v>
      </c>
      <c r="I443" s="5">
        <v>28.16</v>
      </c>
      <c r="J443" s="5">
        <v>0</v>
      </c>
      <c r="K443" s="5">
        <v>0</v>
      </c>
      <c r="L443" s="5">
        <v>25.98</v>
      </c>
      <c r="M443" s="5">
        <v>27.09</v>
      </c>
      <c r="N443" s="5">
        <v>267.37</v>
      </c>
      <c r="O443" s="5">
        <v>3.48</v>
      </c>
    </row>
    <row r="444" spans="1:15" ht="12.75">
      <c r="A444" s="3" t="s">
        <v>35</v>
      </c>
      <c r="B444" s="4">
        <v>38869</v>
      </c>
      <c r="C444" s="3" t="str">
        <f t="shared" si="19"/>
        <v>WESTCHESTER</v>
      </c>
      <c r="D444" s="5">
        <v>0</v>
      </c>
      <c r="E444" s="5">
        <v>17.99</v>
      </c>
      <c r="F444" s="5">
        <v>0</v>
      </c>
      <c r="G444" s="5">
        <v>215.98</v>
      </c>
      <c r="H444" s="5">
        <v>0</v>
      </c>
      <c r="I444" s="5">
        <v>19.33</v>
      </c>
      <c r="J444" s="5">
        <v>0</v>
      </c>
      <c r="K444" s="5">
        <v>0</v>
      </c>
      <c r="L444" s="5">
        <v>0</v>
      </c>
      <c r="M444" s="5">
        <v>0</v>
      </c>
      <c r="N444" s="5">
        <v>0</v>
      </c>
      <c r="O444" s="5">
        <v>1.32</v>
      </c>
    </row>
    <row r="445" spans="1:15" ht="12.75">
      <c r="A445" s="3" t="s">
        <v>62</v>
      </c>
      <c r="B445" s="4">
        <v>38869</v>
      </c>
      <c r="C445" s="3" t="str">
        <f t="shared" si="19"/>
        <v>WESTCHESTER</v>
      </c>
      <c r="D445" s="5">
        <v>22.05</v>
      </c>
      <c r="E445" s="5">
        <v>21.95</v>
      </c>
      <c r="F445" s="5">
        <v>27.15</v>
      </c>
      <c r="G445" s="5">
        <v>220.38</v>
      </c>
      <c r="H445" s="5">
        <v>30.33</v>
      </c>
      <c r="I445" s="5">
        <v>27.77</v>
      </c>
      <c r="J445" s="5">
        <v>0</v>
      </c>
      <c r="K445" s="5">
        <v>0</v>
      </c>
      <c r="L445" s="5">
        <v>22.52</v>
      </c>
      <c r="M445" s="5">
        <v>23.41</v>
      </c>
      <c r="N445" s="5">
        <v>252.08</v>
      </c>
      <c r="O445" s="5">
        <v>0.48</v>
      </c>
    </row>
    <row r="446" spans="1:15" ht="12.75">
      <c r="A446" s="3" t="s">
        <v>27</v>
      </c>
      <c r="B446" s="4">
        <v>38869</v>
      </c>
      <c r="C446" s="3" t="str">
        <f t="shared" si="19"/>
        <v>WESTCHESTER</v>
      </c>
      <c r="D446" s="5">
        <v>19.98</v>
      </c>
      <c r="E446" s="5">
        <v>19.97</v>
      </c>
      <c r="F446" s="5">
        <v>21.26</v>
      </c>
      <c r="G446" s="5">
        <v>216.25</v>
      </c>
      <c r="H446" s="5">
        <v>23.86</v>
      </c>
      <c r="I446" s="5">
        <v>0</v>
      </c>
      <c r="J446" s="5">
        <v>0</v>
      </c>
      <c r="K446" s="5">
        <v>0</v>
      </c>
      <c r="L446" s="5">
        <v>0</v>
      </c>
      <c r="M446" s="5">
        <v>0</v>
      </c>
      <c r="N446" s="5">
        <v>0</v>
      </c>
      <c r="O446" s="5">
        <v>1.79</v>
      </c>
    </row>
    <row r="447" spans="1:15" ht="12.75">
      <c r="A447" s="3" t="s">
        <v>108</v>
      </c>
      <c r="B447" s="4">
        <v>38869</v>
      </c>
      <c r="C447" s="3" t="str">
        <f t="shared" si="19"/>
        <v>WESTCHESTER</v>
      </c>
      <c r="D447" s="5">
        <v>23.79</v>
      </c>
      <c r="E447" s="5">
        <v>18.26</v>
      </c>
      <c r="F447" s="5">
        <v>25.13</v>
      </c>
      <c r="G447" s="5">
        <v>214.15</v>
      </c>
      <c r="H447" s="5">
        <v>26.99</v>
      </c>
      <c r="I447" s="5">
        <v>30.2</v>
      </c>
      <c r="J447" s="5">
        <v>0</v>
      </c>
      <c r="K447" s="5">
        <v>0</v>
      </c>
      <c r="L447" s="5">
        <v>21.07</v>
      </c>
      <c r="M447" s="5">
        <v>25.28</v>
      </c>
      <c r="N447" s="5">
        <v>228.4</v>
      </c>
      <c r="O447" s="5">
        <v>1.7</v>
      </c>
    </row>
    <row r="448" spans="1:15" ht="12.75">
      <c r="A448" s="3" t="s">
        <v>154</v>
      </c>
      <c r="B448" s="4">
        <v>38869</v>
      </c>
      <c r="C448" s="3" t="str">
        <f t="shared" si="19"/>
        <v>WESTCHESTER</v>
      </c>
      <c r="D448" s="5">
        <v>0</v>
      </c>
      <c r="E448" s="5">
        <v>0</v>
      </c>
      <c r="F448" s="5">
        <v>0</v>
      </c>
      <c r="G448" s="5">
        <v>0</v>
      </c>
      <c r="H448" s="5">
        <v>0</v>
      </c>
      <c r="I448" s="5">
        <v>0</v>
      </c>
      <c r="J448" s="5">
        <v>0</v>
      </c>
      <c r="K448" s="5">
        <v>0</v>
      </c>
      <c r="L448" s="5">
        <v>20.38</v>
      </c>
      <c r="M448" s="5">
        <v>23.67</v>
      </c>
      <c r="N448" s="5">
        <v>227.56</v>
      </c>
      <c r="O448" s="5">
        <v>0</v>
      </c>
    </row>
    <row r="449" spans="1:15" ht="12.75">
      <c r="A449" s="3" t="s">
        <v>3</v>
      </c>
      <c r="B449" s="4">
        <v>38869</v>
      </c>
      <c r="C449" s="3" t="str">
        <f t="shared" si="19"/>
        <v>WESTCHESTER</v>
      </c>
      <c r="D449" s="5">
        <v>18</v>
      </c>
      <c r="E449" s="5">
        <v>17.99</v>
      </c>
      <c r="F449" s="5">
        <v>30</v>
      </c>
      <c r="G449" s="5">
        <v>215.94</v>
      </c>
      <c r="H449" s="5">
        <v>21.33</v>
      </c>
      <c r="I449" s="5">
        <v>23.25</v>
      </c>
      <c r="J449" s="5">
        <v>0</v>
      </c>
      <c r="K449" s="5">
        <v>0</v>
      </c>
      <c r="L449" s="5">
        <v>22.22</v>
      </c>
      <c r="M449" s="5">
        <v>26.16</v>
      </c>
      <c r="N449" s="5">
        <v>217.89</v>
      </c>
      <c r="O449" s="5">
        <v>4.93</v>
      </c>
    </row>
    <row r="450" spans="1:15" ht="12.75">
      <c r="A450" s="3" t="s">
        <v>15</v>
      </c>
      <c r="B450" s="4">
        <v>38869</v>
      </c>
      <c r="C450" s="3" t="str">
        <f t="shared" si="19"/>
        <v>WESTCHESTER</v>
      </c>
      <c r="D450" s="5">
        <v>0</v>
      </c>
      <c r="E450" s="5">
        <v>20.85</v>
      </c>
      <c r="F450" s="5">
        <v>25.6</v>
      </c>
      <c r="G450" s="5">
        <v>229.18</v>
      </c>
      <c r="H450" s="5">
        <v>0</v>
      </c>
      <c r="I450" s="5">
        <v>19.03</v>
      </c>
      <c r="J450" s="5">
        <v>0</v>
      </c>
      <c r="K450" s="5">
        <v>0</v>
      </c>
      <c r="L450" s="5">
        <v>0</v>
      </c>
      <c r="M450" s="5">
        <v>0</v>
      </c>
      <c r="N450" s="5">
        <v>0</v>
      </c>
      <c r="O450" s="5">
        <v>2.05</v>
      </c>
    </row>
    <row r="451" spans="1:15" ht="12.75">
      <c r="A451" s="3" t="s">
        <v>14</v>
      </c>
      <c r="B451" s="4">
        <v>38869</v>
      </c>
      <c r="C451" s="3" t="str">
        <f t="shared" si="19"/>
        <v>WESTCHESTER</v>
      </c>
      <c r="D451" s="5">
        <v>0</v>
      </c>
      <c r="E451" s="5">
        <v>20.9</v>
      </c>
      <c r="F451" s="5">
        <v>0</v>
      </c>
      <c r="G451" s="5">
        <v>250.78</v>
      </c>
      <c r="H451" s="5">
        <v>0</v>
      </c>
      <c r="I451" s="5">
        <v>20.9</v>
      </c>
      <c r="J451" s="5">
        <v>0</v>
      </c>
      <c r="K451" s="5">
        <v>0</v>
      </c>
      <c r="L451" s="5">
        <v>0</v>
      </c>
      <c r="M451" s="5">
        <v>0</v>
      </c>
      <c r="N451" s="5">
        <v>0</v>
      </c>
      <c r="O451" s="5">
        <v>2.01</v>
      </c>
    </row>
    <row r="452" spans="1:15" ht="12.75">
      <c r="A452" s="3" t="s">
        <v>179</v>
      </c>
      <c r="B452" s="4">
        <v>38869</v>
      </c>
      <c r="C452" s="3" t="str">
        <f t="shared" si="19"/>
        <v>WESTCHESTER</v>
      </c>
      <c r="D452" s="5">
        <v>15.66</v>
      </c>
      <c r="E452" s="5">
        <v>15.96</v>
      </c>
      <c r="F452" s="5">
        <v>17.62</v>
      </c>
      <c r="G452" s="5">
        <v>191.52</v>
      </c>
      <c r="H452" s="5">
        <v>16.63</v>
      </c>
      <c r="I452" s="5">
        <v>17.62</v>
      </c>
      <c r="J452" s="5">
        <v>0</v>
      </c>
      <c r="K452" s="5">
        <v>0</v>
      </c>
      <c r="L452" s="5">
        <v>17.55</v>
      </c>
      <c r="M452" s="5">
        <v>19.32</v>
      </c>
      <c r="N452" s="5">
        <v>0</v>
      </c>
      <c r="O452" s="5">
        <v>0</v>
      </c>
    </row>
    <row r="453" spans="1:15" ht="12.75">
      <c r="A453" s="3" t="s">
        <v>177</v>
      </c>
      <c r="B453" s="4">
        <v>38869</v>
      </c>
      <c r="C453" s="3" t="str">
        <f t="shared" si="19"/>
        <v>WESTCHESTER</v>
      </c>
      <c r="D453" s="5">
        <v>0</v>
      </c>
      <c r="E453" s="5">
        <v>18.13</v>
      </c>
      <c r="F453" s="5">
        <v>18.13</v>
      </c>
      <c r="G453" s="5">
        <v>183.08</v>
      </c>
      <c r="H453" s="5">
        <v>0</v>
      </c>
      <c r="I453" s="5">
        <v>0</v>
      </c>
      <c r="J453" s="5">
        <v>0</v>
      </c>
      <c r="K453" s="5">
        <v>0</v>
      </c>
      <c r="L453" s="5">
        <v>0</v>
      </c>
      <c r="M453" s="5">
        <v>0</v>
      </c>
      <c r="N453" s="5">
        <v>0</v>
      </c>
      <c r="O453" s="5">
        <v>0.88</v>
      </c>
    </row>
    <row r="454" spans="1:15" ht="12.75">
      <c r="A454" s="3" t="s">
        <v>16</v>
      </c>
      <c r="B454" s="4">
        <v>38869</v>
      </c>
      <c r="C454" s="3" t="str">
        <f t="shared" si="19"/>
        <v>WESTCHESTER</v>
      </c>
      <c r="D454" s="5">
        <v>0</v>
      </c>
      <c r="E454" s="5">
        <v>24.45</v>
      </c>
      <c r="F454" s="5">
        <v>26.34</v>
      </c>
      <c r="G454" s="5">
        <v>293.46</v>
      </c>
      <c r="H454" s="5">
        <v>0</v>
      </c>
      <c r="I454" s="5">
        <v>0</v>
      </c>
      <c r="J454" s="5">
        <v>0</v>
      </c>
      <c r="K454" s="5">
        <v>0</v>
      </c>
      <c r="L454" s="5">
        <v>0</v>
      </c>
      <c r="M454" s="5">
        <v>0</v>
      </c>
      <c r="N454" s="5">
        <v>0</v>
      </c>
      <c r="O454" s="5">
        <v>4.9</v>
      </c>
    </row>
    <row r="455" spans="1:15" ht="12.75">
      <c r="A455" s="3" t="s">
        <v>111</v>
      </c>
      <c r="B455" s="4">
        <v>38869</v>
      </c>
      <c r="C455" s="3" t="str">
        <f t="shared" si="19"/>
        <v>WESTCHESTER</v>
      </c>
      <c r="D455" s="5">
        <v>20.4</v>
      </c>
      <c r="E455" s="5">
        <v>0</v>
      </c>
      <c r="F455" s="5">
        <v>0</v>
      </c>
      <c r="G455" s="5">
        <v>205.16</v>
      </c>
      <c r="H455" s="5">
        <v>0</v>
      </c>
      <c r="I455" s="5">
        <v>0</v>
      </c>
      <c r="J455" s="5">
        <v>71.01</v>
      </c>
      <c r="K455" s="5">
        <v>103.3</v>
      </c>
      <c r="L455" s="5">
        <v>0</v>
      </c>
      <c r="M455" s="5">
        <v>0</v>
      </c>
      <c r="N455" s="5">
        <v>0</v>
      </c>
      <c r="O455" s="5">
        <v>0</v>
      </c>
    </row>
    <row r="456" spans="1:15" ht="12.75">
      <c r="A456" s="3" t="s">
        <v>146</v>
      </c>
      <c r="B456" s="4">
        <v>38869</v>
      </c>
      <c r="C456" s="3" t="str">
        <f t="shared" si="19"/>
        <v>WESTCHESTER</v>
      </c>
      <c r="D456" s="5">
        <v>26.82</v>
      </c>
      <c r="E456" s="5">
        <v>31.36</v>
      </c>
      <c r="F456" s="5">
        <v>28.16</v>
      </c>
      <c r="G456" s="5">
        <v>317.78</v>
      </c>
      <c r="H456" s="5">
        <v>29.99</v>
      </c>
      <c r="I456" s="5">
        <v>29.99</v>
      </c>
      <c r="J456" s="5">
        <v>0</v>
      </c>
      <c r="K456" s="5">
        <v>0</v>
      </c>
      <c r="L456" s="5">
        <v>25.76</v>
      </c>
      <c r="M456" s="5">
        <v>27.38</v>
      </c>
      <c r="N456" s="5">
        <v>287.2</v>
      </c>
      <c r="O456" s="5">
        <v>5.04</v>
      </c>
    </row>
    <row r="457" spans="1:15" ht="12.75">
      <c r="A457" s="3" t="s">
        <v>110</v>
      </c>
      <c r="B457" s="4">
        <v>38869</v>
      </c>
      <c r="C457" s="3" t="str">
        <f t="shared" si="19"/>
        <v>WESTCHESTER</v>
      </c>
      <c r="D457" s="5">
        <v>14.77</v>
      </c>
      <c r="E457" s="5">
        <v>13.84</v>
      </c>
      <c r="F457" s="5">
        <v>15.65</v>
      </c>
      <c r="G457" s="5">
        <v>175.58</v>
      </c>
      <c r="H457" s="5">
        <v>15.52</v>
      </c>
      <c r="I457" s="5">
        <v>0</v>
      </c>
      <c r="J457" s="5">
        <v>0</v>
      </c>
      <c r="K457" s="5">
        <v>0</v>
      </c>
      <c r="L457" s="5">
        <v>0</v>
      </c>
      <c r="M457" s="5">
        <v>0</v>
      </c>
      <c r="N457" s="5">
        <v>0</v>
      </c>
      <c r="O457" s="5">
        <v>0</v>
      </c>
    </row>
    <row r="458" spans="1:15" ht="12.75">
      <c r="A458" s="3" t="s">
        <v>149</v>
      </c>
      <c r="B458" s="4">
        <v>38869</v>
      </c>
      <c r="C458" s="3" t="str">
        <f t="shared" si="19"/>
        <v>WESTCHESTER</v>
      </c>
      <c r="D458" s="5">
        <v>0</v>
      </c>
      <c r="E458" s="5">
        <v>21.94</v>
      </c>
      <c r="F458" s="5">
        <v>0</v>
      </c>
      <c r="G458" s="5">
        <v>231.57</v>
      </c>
      <c r="H458" s="5">
        <v>0</v>
      </c>
      <c r="I458" s="5">
        <v>0</v>
      </c>
      <c r="J458" s="5">
        <v>0</v>
      </c>
      <c r="K458" s="5">
        <v>0</v>
      </c>
      <c r="L458" s="5">
        <v>18.6</v>
      </c>
      <c r="M458" s="5">
        <v>18.6</v>
      </c>
      <c r="N458" s="5">
        <v>224.11</v>
      </c>
      <c r="O458" s="5">
        <v>0</v>
      </c>
    </row>
    <row r="459" spans="1:15" ht="12.75">
      <c r="A459" s="3" t="s">
        <v>74</v>
      </c>
      <c r="B459" s="4">
        <v>38869</v>
      </c>
      <c r="C459" s="3" t="str">
        <f t="shared" si="19"/>
        <v>WESTCHESTER</v>
      </c>
      <c r="D459" s="5">
        <v>38.82</v>
      </c>
      <c r="E459" s="5">
        <v>31.32</v>
      </c>
      <c r="F459" s="5">
        <v>39.32</v>
      </c>
      <c r="G459" s="5">
        <v>437.69</v>
      </c>
      <c r="H459" s="5">
        <v>42.52</v>
      </c>
      <c r="I459" s="5">
        <v>31.83</v>
      </c>
      <c r="J459" s="5">
        <v>0</v>
      </c>
      <c r="K459" s="5">
        <v>0</v>
      </c>
      <c r="L459" s="5">
        <v>36.61</v>
      </c>
      <c r="M459" s="5">
        <v>38.25</v>
      </c>
      <c r="N459" s="5">
        <v>413.65</v>
      </c>
      <c r="O459" s="5">
        <v>17.27</v>
      </c>
    </row>
    <row r="460" spans="1:15" ht="12.75">
      <c r="A460" s="3" t="s">
        <v>76</v>
      </c>
      <c r="B460" s="4">
        <v>38869</v>
      </c>
      <c r="C460" s="3" t="str">
        <f t="shared" si="19"/>
        <v>WESTCHESTER</v>
      </c>
      <c r="D460" s="5">
        <v>17.43</v>
      </c>
      <c r="E460" s="5">
        <v>18.15</v>
      </c>
      <c r="F460" s="5">
        <v>18.79</v>
      </c>
      <c r="G460" s="5">
        <v>212.67</v>
      </c>
      <c r="H460" s="5">
        <v>18.44</v>
      </c>
      <c r="I460" s="5">
        <v>18.67</v>
      </c>
      <c r="J460" s="5">
        <v>90.26</v>
      </c>
      <c r="K460" s="5">
        <v>0</v>
      </c>
      <c r="L460" s="5">
        <v>18.19</v>
      </c>
      <c r="M460" s="5">
        <v>18.61</v>
      </c>
      <c r="N460" s="5">
        <v>218.57</v>
      </c>
      <c r="O460" s="5">
        <v>0.14</v>
      </c>
    </row>
    <row r="461" spans="1:15" ht="12.75">
      <c r="A461" s="3" t="s">
        <v>11</v>
      </c>
      <c r="B461" s="4">
        <v>38869</v>
      </c>
      <c r="C461" s="3" t="str">
        <f t="shared" si="19"/>
        <v>WESTCHESTER</v>
      </c>
      <c r="D461" s="5">
        <v>0</v>
      </c>
      <c r="E461" s="5">
        <v>20.2</v>
      </c>
      <c r="F461" s="5">
        <v>20.76</v>
      </c>
      <c r="G461" s="5">
        <v>233.77</v>
      </c>
      <c r="H461" s="5">
        <v>21.72</v>
      </c>
      <c r="I461" s="5">
        <v>22.02</v>
      </c>
      <c r="J461" s="5">
        <v>0</v>
      </c>
      <c r="K461" s="5">
        <v>0</v>
      </c>
      <c r="L461" s="5">
        <v>0</v>
      </c>
      <c r="M461" s="5">
        <v>0</v>
      </c>
      <c r="N461" s="5">
        <v>0</v>
      </c>
      <c r="O461" s="5">
        <v>1.47</v>
      </c>
    </row>
    <row r="462" spans="1:15" ht="12.75">
      <c r="A462" s="3" t="s">
        <v>107</v>
      </c>
      <c r="B462" s="4">
        <v>38869</v>
      </c>
      <c r="C462" s="3" t="str">
        <f t="shared" si="19"/>
        <v>WESTCHESTER</v>
      </c>
      <c r="D462" s="5">
        <v>22.19</v>
      </c>
      <c r="E462" s="5">
        <v>21.97</v>
      </c>
      <c r="F462" s="5">
        <v>22.19</v>
      </c>
      <c r="G462" s="5">
        <v>248.25</v>
      </c>
      <c r="H462" s="5">
        <v>26.3</v>
      </c>
      <c r="I462" s="5">
        <v>22.18</v>
      </c>
      <c r="J462" s="5">
        <v>0</v>
      </c>
      <c r="K462" s="5">
        <v>0</v>
      </c>
      <c r="L462" s="5">
        <v>23.6</v>
      </c>
      <c r="M462" s="5">
        <v>24.72</v>
      </c>
      <c r="N462" s="5">
        <v>227.13</v>
      </c>
      <c r="O462" s="5">
        <v>1.39</v>
      </c>
    </row>
    <row r="463" spans="1:15" ht="12.75">
      <c r="A463" s="3" t="s">
        <v>115</v>
      </c>
      <c r="B463" s="4">
        <v>38869</v>
      </c>
      <c r="C463" s="3" t="str">
        <f t="shared" si="19"/>
        <v>WESTCHESTER</v>
      </c>
      <c r="D463" s="5">
        <v>17.38</v>
      </c>
      <c r="E463" s="5">
        <v>17.56</v>
      </c>
      <c r="F463" s="5">
        <v>17.38</v>
      </c>
      <c r="G463" s="5">
        <v>211.3</v>
      </c>
      <c r="H463" s="5">
        <v>17.38</v>
      </c>
      <c r="I463" s="5">
        <v>18.43</v>
      </c>
      <c r="J463" s="5">
        <v>0</v>
      </c>
      <c r="K463" s="5">
        <v>0</v>
      </c>
      <c r="L463" s="5">
        <v>15.66</v>
      </c>
      <c r="M463" s="5">
        <v>15.66</v>
      </c>
      <c r="N463" s="5">
        <v>0</v>
      </c>
      <c r="O463" s="5">
        <v>0.48</v>
      </c>
    </row>
    <row r="464" spans="1:15" ht="12.75">
      <c r="A464" s="3" t="s">
        <v>5</v>
      </c>
      <c r="B464" s="4">
        <v>38869</v>
      </c>
      <c r="C464" s="3" t="str">
        <f t="shared" si="19"/>
        <v>WESTCHESTER</v>
      </c>
      <c r="D464" s="5">
        <v>21.67</v>
      </c>
      <c r="E464" s="5">
        <v>22.03</v>
      </c>
      <c r="F464" s="5">
        <v>26.6</v>
      </c>
      <c r="G464" s="5">
        <v>209.99</v>
      </c>
      <c r="H464" s="5">
        <v>24.82</v>
      </c>
      <c r="I464" s="5">
        <v>24.85</v>
      </c>
      <c r="J464" s="5">
        <v>95.72</v>
      </c>
      <c r="K464" s="5">
        <v>0</v>
      </c>
      <c r="L464" s="5">
        <v>23.02</v>
      </c>
      <c r="M464" s="5">
        <v>23.47</v>
      </c>
      <c r="N464" s="5">
        <v>237.01</v>
      </c>
      <c r="O464" s="5">
        <v>1.95</v>
      </c>
    </row>
    <row r="465" spans="1:15" ht="12.75">
      <c r="A465" s="3" t="s">
        <v>75</v>
      </c>
      <c r="B465" s="4">
        <v>38869</v>
      </c>
      <c r="C465" s="3" t="str">
        <f t="shared" si="19"/>
        <v>WESTCHESTER</v>
      </c>
      <c r="D465" s="5">
        <v>0</v>
      </c>
      <c r="E465" s="5">
        <v>0</v>
      </c>
      <c r="F465" s="5">
        <v>0</v>
      </c>
      <c r="G465" s="5">
        <v>0</v>
      </c>
      <c r="H465" s="5">
        <v>0</v>
      </c>
      <c r="I465" s="5">
        <v>0</v>
      </c>
      <c r="J465" s="5">
        <v>0</v>
      </c>
      <c r="K465" s="5">
        <v>0</v>
      </c>
      <c r="L465" s="5">
        <v>19.27</v>
      </c>
      <c r="M465" s="5">
        <v>19.02</v>
      </c>
      <c r="N465" s="5">
        <v>241.07</v>
      </c>
      <c r="O465" s="5">
        <v>0</v>
      </c>
    </row>
    <row r="466" spans="1:15" ht="12.75">
      <c r="A466" s="3" t="s">
        <v>6</v>
      </c>
      <c r="B466" s="4">
        <v>38869</v>
      </c>
      <c r="C466" s="3" t="str">
        <f t="shared" si="19"/>
        <v>WESTCHESTER</v>
      </c>
      <c r="D466" s="5">
        <v>22.42</v>
      </c>
      <c r="E466" s="5">
        <v>22.42</v>
      </c>
      <c r="F466" s="5">
        <v>28.87</v>
      </c>
      <c r="G466" s="5">
        <v>259.77</v>
      </c>
      <c r="H466" s="5">
        <v>24.46</v>
      </c>
      <c r="I466" s="5">
        <v>27.15</v>
      </c>
      <c r="J466" s="5">
        <v>0</v>
      </c>
      <c r="K466" s="5">
        <v>99.04</v>
      </c>
      <c r="L466" s="5">
        <v>24.96</v>
      </c>
      <c r="M466" s="5">
        <v>26.07</v>
      </c>
      <c r="N466" s="5">
        <v>254.95</v>
      </c>
      <c r="O466" s="5">
        <v>2.35</v>
      </c>
    </row>
    <row r="467" spans="1:15" ht="12.75">
      <c r="A467" s="3" t="s">
        <v>25</v>
      </c>
      <c r="B467" s="4">
        <v>38869</v>
      </c>
      <c r="C467" s="3" t="str">
        <f t="shared" si="19"/>
        <v>WESTCHESTER</v>
      </c>
      <c r="D467" s="5">
        <v>20.23</v>
      </c>
      <c r="E467" s="5">
        <v>22.51</v>
      </c>
      <c r="F467" s="5">
        <v>24.16</v>
      </c>
      <c r="G467" s="5">
        <v>239.29</v>
      </c>
      <c r="H467" s="5">
        <v>23.08</v>
      </c>
      <c r="I467" s="5">
        <v>23.19</v>
      </c>
      <c r="J467" s="5">
        <v>0</v>
      </c>
      <c r="K467" s="5">
        <v>0</v>
      </c>
      <c r="L467" s="5">
        <v>0</v>
      </c>
      <c r="M467" s="5">
        <v>0</v>
      </c>
      <c r="N467" s="5">
        <v>0</v>
      </c>
      <c r="O467" s="5">
        <v>1.93</v>
      </c>
    </row>
    <row r="468" spans="1:15" ht="12.75">
      <c r="A468" s="3" t="s">
        <v>99</v>
      </c>
      <c r="B468" s="4">
        <v>38869</v>
      </c>
      <c r="C468" s="3" t="str">
        <f t="shared" si="19"/>
        <v>WESTCHESTER</v>
      </c>
      <c r="D468" s="5">
        <v>0</v>
      </c>
      <c r="E468" s="5">
        <v>19.53</v>
      </c>
      <c r="F468" s="5">
        <v>0</v>
      </c>
      <c r="G468" s="5">
        <v>210.33</v>
      </c>
      <c r="H468" s="5">
        <v>0</v>
      </c>
      <c r="I468" s="5">
        <v>0</v>
      </c>
      <c r="J468" s="5">
        <v>0</v>
      </c>
      <c r="K468" s="5">
        <v>0</v>
      </c>
      <c r="L468" s="5">
        <v>0</v>
      </c>
      <c r="M468" s="5">
        <v>0</v>
      </c>
      <c r="N468" s="5">
        <v>0</v>
      </c>
      <c r="O468" s="5">
        <v>1.06</v>
      </c>
    </row>
    <row r="469" spans="1:15" ht="12.75">
      <c r="A469" s="3" t="s">
        <v>106</v>
      </c>
      <c r="B469" s="4">
        <v>38869</v>
      </c>
      <c r="C469" s="3" t="str">
        <f t="shared" si="19"/>
        <v>WESTCHESTER</v>
      </c>
      <c r="D469" s="5">
        <v>0</v>
      </c>
      <c r="E469" s="5">
        <v>20.34</v>
      </c>
      <c r="F469" s="5">
        <v>44.34</v>
      </c>
      <c r="G469" s="5">
        <v>238.89</v>
      </c>
      <c r="H469" s="5">
        <v>0</v>
      </c>
      <c r="I469" s="5">
        <v>13.2</v>
      </c>
      <c r="J469" s="5">
        <v>0</v>
      </c>
      <c r="K469" s="5">
        <v>49.78</v>
      </c>
      <c r="L469" s="5">
        <v>0</v>
      </c>
      <c r="M469" s="5">
        <v>0</v>
      </c>
      <c r="N469" s="5">
        <v>0</v>
      </c>
      <c r="O469" s="5">
        <v>3.17</v>
      </c>
    </row>
    <row r="470" spans="1:15" ht="12.75">
      <c r="A470" s="3" t="s">
        <v>98</v>
      </c>
      <c r="B470" s="4">
        <v>38869</v>
      </c>
      <c r="C470" s="3" t="str">
        <f t="shared" si="19"/>
        <v>WESTCHESTER</v>
      </c>
      <c r="D470" s="5">
        <v>0</v>
      </c>
      <c r="E470" s="5">
        <v>19.91</v>
      </c>
      <c r="F470" s="5">
        <v>0</v>
      </c>
      <c r="G470" s="5">
        <v>196.59</v>
      </c>
      <c r="H470" s="5">
        <v>0</v>
      </c>
      <c r="I470" s="5">
        <v>0</v>
      </c>
      <c r="J470" s="5">
        <v>0</v>
      </c>
      <c r="K470" s="5">
        <v>0</v>
      </c>
      <c r="L470" s="5">
        <v>0</v>
      </c>
      <c r="M470" s="5">
        <v>0</v>
      </c>
      <c r="N470" s="5">
        <v>0</v>
      </c>
      <c r="O470" s="5">
        <v>0.92</v>
      </c>
    </row>
    <row r="471" spans="2:15" ht="12.75">
      <c r="B471" s="4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</row>
    <row r="472" spans="1:15" ht="12.75">
      <c r="A472" s="2" t="s">
        <v>230</v>
      </c>
      <c r="B472" s="4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</row>
    <row r="473" spans="1:15" ht="12.75">
      <c r="A473" s="3" t="s">
        <v>134</v>
      </c>
      <c r="B473" s="4">
        <v>38869</v>
      </c>
      <c r="C473" s="3" t="str">
        <f>"WYOMING"</f>
        <v>WYOMING</v>
      </c>
      <c r="D473" s="5">
        <v>0</v>
      </c>
      <c r="E473" s="5">
        <v>0</v>
      </c>
      <c r="F473" s="5">
        <v>0</v>
      </c>
      <c r="G473" s="5">
        <v>0</v>
      </c>
      <c r="H473" s="5">
        <v>0</v>
      </c>
      <c r="I473" s="5">
        <v>0</v>
      </c>
      <c r="J473" s="5">
        <v>0</v>
      </c>
      <c r="K473" s="5">
        <v>0</v>
      </c>
      <c r="L473" s="5">
        <v>15.16</v>
      </c>
      <c r="M473" s="5">
        <v>17.15</v>
      </c>
      <c r="N473" s="5">
        <v>0</v>
      </c>
      <c r="O473" s="5">
        <v>0</v>
      </c>
    </row>
    <row r="474" spans="1:15" ht="12.75">
      <c r="A474" s="3" t="s">
        <v>44</v>
      </c>
      <c r="B474" s="4">
        <v>38869</v>
      </c>
      <c r="C474" s="3" t="str">
        <f>"WYOMING"</f>
        <v>WYOMING</v>
      </c>
      <c r="D474" s="5">
        <v>20.88</v>
      </c>
      <c r="E474" s="5">
        <v>21.98</v>
      </c>
      <c r="F474" s="5">
        <v>0</v>
      </c>
      <c r="G474" s="5">
        <v>0</v>
      </c>
      <c r="H474" s="5">
        <v>0</v>
      </c>
      <c r="I474" s="5">
        <v>0</v>
      </c>
      <c r="J474" s="5">
        <v>85.54</v>
      </c>
      <c r="K474" s="5">
        <v>0</v>
      </c>
      <c r="L474" s="5">
        <v>19.27</v>
      </c>
      <c r="M474" s="5">
        <v>20.99</v>
      </c>
      <c r="N474" s="5">
        <v>0</v>
      </c>
      <c r="O474" s="5">
        <v>2.26</v>
      </c>
    </row>
    <row r="475" spans="2:15" ht="12.75">
      <c r="B475" s="4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</row>
    <row r="476" spans="1:15" ht="12.75">
      <c r="A476" s="2" t="s">
        <v>231</v>
      </c>
      <c r="B476" s="4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</row>
    <row r="477" spans="1:15" ht="12.75">
      <c r="A477" s="3" t="s">
        <v>134</v>
      </c>
      <c r="B477" s="4">
        <v>38869</v>
      </c>
      <c r="C477" s="3" t="str">
        <f>"YATES"</f>
        <v>YATES</v>
      </c>
      <c r="D477" s="5">
        <v>0</v>
      </c>
      <c r="E477" s="5">
        <v>0</v>
      </c>
      <c r="F477" s="5">
        <v>0</v>
      </c>
      <c r="G477" s="5">
        <v>0</v>
      </c>
      <c r="H477" s="5">
        <v>0</v>
      </c>
      <c r="I477" s="5">
        <v>0</v>
      </c>
      <c r="J477" s="5">
        <v>0</v>
      </c>
      <c r="K477" s="5">
        <v>0</v>
      </c>
      <c r="L477" s="5">
        <v>14.76</v>
      </c>
      <c r="M477" s="5">
        <v>17.1</v>
      </c>
      <c r="N477" s="5">
        <v>0</v>
      </c>
      <c r="O477" s="5">
        <v>0</v>
      </c>
    </row>
    <row r="478" spans="1:15" ht="12.75">
      <c r="A478" s="3" t="s">
        <v>9</v>
      </c>
      <c r="B478" s="4">
        <v>38869</v>
      </c>
      <c r="C478" s="3" t="str">
        <f>"YATES"</f>
        <v>YATES</v>
      </c>
      <c r="D478" s="5">
        <v>0</v>
      </c>
      <c r="E478" s="5">
        <v>27.56</v>
      </c>
      <c r="F478" s="5">
        <v>0</v>
      </c>
      <c r="G478" s="5">
        <v>0</v>
      </c>
      <c r="H478" s="5">
        <v>0</v>
      </c>
      <c r="I478" s="5">
        <v>0</v>
      </c>
      <c r="J478" s="5">
        <v>0</v>
      </c>
      <c r="K478" s="5">
        <v>0</v>
      </c>
      <c r="L478" s="5">
        <v>0</v>
      </c>
      <c r="M478" s="5">
        <v>0</v>
      </c>
      <c r="N478" s="5">
        <v>0</v>
      </c>
      <c r="O478" s="5">
        <v>2.67</v>
      </c>
    </row>
  </sheetData>
  <sheetProtection/>
  <mergeCells count="1">
    <mergeCell ref="A1:O1"/>
  </mergeCells>
  <printOptions gridLines="1"/>
  <pageMargins left="0.72" right="0.17" top="0.75" bottom="0.75" header="0.3" footer="0.3"/>
  <pageSetup horizontalDpi="600" verticalDpi="600" orientation="landscape" paperSize="5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New York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Care Rates as of 6/1/2006</dc:title>
  <dc:subject>Reimbursement rates for Personal Care as of 6/1/2006</dc:subject>
  <dc:creator>New York State Department of Health</dc:creator>
  <cp:keywords>personal care, long-term care, reimbursement, rates</cp:keywords>
  <dc:description/>
  <cp:lastModifiedBy>Brandon Houghton</cp:lastModifiedBy>
  <cp:lastPrinted>2007-10-01T14:45:17Z</cp:lastPrinted>
  <dcterms:created xsi:type="dcterms:W3CDTF">2007-09-27T12:37:47Z</dcterms:created>
  <dcterms:modified xsi:type="dcterms:W3CDTF">2007-11-26T17:03:39Z</dcterms:modified>
  <cp:category/>
  <cp:version/>
  <cp:contentType/>
  <cp:contentStatus/>
</cp:coreProperties>
</file>