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nvironmental\water\drinking\docs\"/>
    </mc:Choice>
  </mc:AlternateContent>
  <xr:revisionPtr revIDLastSave="0" documentId="13_ncr:1_{622E9867-046A-4235-9C80-256719760122}" xr6:coauthVersionLast="47" xr6:coauthVersionMax="47" xr10:uidLastSave="{00000000-0000-0000-0000-000000000000}"/>
  <bookViews>
    <workbookView xWindow="1815" yWindow="2835" windowWidth="17010" windowHeight="9735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G17" i="8" l="1"/>
  <c r="G15" i="8"/>
  <c r="G14" i="8"/>
  <c r="G16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<sst xmlns="http://schemas.openxmlformats.org/spreadsheetml/2006/main" count="159" uniqueCount="112">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</sst>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01" totalsRowShown="0" headerRowDxfId="21" dataDxfId="19" headerRowBorderDxfId="20" tableBorderDxfId="18">
  <autoFilter ref="A1:R50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3" t="s">
        <v>0</v>
      </c>
      <c r="B1" s="93"/>
      <c r="C1" s="43"/>
      <c r="D1" s="43"/>
      <c r="E1" s="43"/>
      <c r="F1" s="43"/>
    </row>
    <row r="2" spans="1:19" ht="39" customHeight="1" x14ac:dyDescent="0.25">
      <c r="A2" s="99" t="s">
        <v>111</v>
      </c>
      <c r="B2" s="99"/>
      <c r="C2" s="42"/>
      <c r="D2" s="42"/>
      <c r="E2" s="42"/>
      <c r="F2" s="42"/>
    </row>
    <row r="3" spans="1:19" x14ac:dyDescent="0.25">
      <c r="A3" s="94" t="s">
        <v>96</v>
      </c>
      <c r="B3" s="94"/>
      <c r="C3" s="42"/>
      <c r="D3" s="42"/>
      <c r="E3" s="42"/>
      <c r="F3" s="42"/>
    </row>
    <row r="4" spans="1:19" ht="15.95" customHeight="1" x14ac:dyDescent="0.25">
      <c r="A4" s="95" t="s">
        <v>99</v>
      </c>
      <c r="B4" s="95"/>
      <c r="C4" s="95"/>
      <c r="D4" s="42"/>
      <c r="E4" s="42"/>
      <c r="F4" s="42"/>
    </row>
    <row r="5" spans="1:19" x14ac:dyDescent="0.25">
      <c r="A5" s="97" t="s">
        <v>100</v>
      </c>
      <c r="B5" s="98"/>
      <c r="C5" s="98"/>
      <c r="D5" s="42"/>
      <c r="E5" s="42"/>
      <c r="F5" s="42"/>
    </row>
    <row r="6" spans="1:19" x14ac:dyDescent="0.25">
      <c r="A6" s="95" t="s">
        <v>101</v>
      </c>
      <c r="B6" s="95"/>
      <c r="C6" s="95"/>
      <c r="D6" s="42"/>
      <c r="E6" s="42"/>
      <c r="F6" s="42"/>
    </row>
    <row r="7" spans="1:19" x14ac:dyDescent="0.25">
      <c r="A7" s="95" t="s">
        <v>102</v>
      </c>
      <c r="B7" s="95"/>
      <c r="C7" s="95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6" t="s">
        <v>7</v>
      </c>
      <c r="B15" s="96"/>
      <c r="C15" s="96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6" t="s">
        <v>33</v>
      </c>
      <c r="B26" s="96"/>
      <c r="C26" s="96"/>
      <c r="D26" s="96"/>
      <c r="E26" s="96"/>
      <c r="F26" s="96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5001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0.140625" style="6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d9uBQOiRv/OE3WW9cEpQQjw35ioaCLp1Ze/dXYG/nMgf95dlCQMgelA4yd8SBKPREv3UMdZVohecEzyv/sIwkg==" saltValue="q5BGDmHoMg6WlMjv27wuAQ==" spinCount="100000" sheet="1" objects="1" scenarios="1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'Information Sheet'!$A$17:$A$20</xm:f>
          </x14:formula1>
          <xm:sqref>D2:D5001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zoomScaleNormal="100" workbookViewId="0">
      <selection sqref="A1:H1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2" t="s">
        <v>58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1"/>
      <c r="C3" s="112"/>
      <c r="D3" s="112"/>
      <c r="E3" s="112"/>
      <c r="F3" s="112"/>
      <c r="G3" s="112"/>
      <c r="H3" s="112"/>
      <c r="I3" s="113"/>
    </row>
    <row r="4" spans="1:9" ht="15" customHeight="1" x14ac:dyDescent="0.2">
      <c r="A4" s="75" t="s">
        <v>61</v>
      </c>
      <c r="B4" s="114"/>
      <c r="C4" s="115"/>
      <c r="D4" s="115"/>
      <c r="E4" s="115"/>
      <c r="F4" s="115"/>
      <c r="G4" s="115"/>
      <c r="H4" s="115"/>
      <c r="I4" s="116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3" t="s">
        <v>62</v>
      </c>
      <c r="B7" s="104"/>
      <c r="C7" s="117"/>
      <c r="D7" s="118"/>
      <c r="E7" s="118"/>
      <c r="F7" s="118"/>
      <c r="G7" s="118"/>
      <c r="H7" s="118"/>
      <c r="I7" s="119"/>
    </row>
    <row r="8" spans="1:9" ht="15" customHeight="1" x14ac:dyDescent="0.2">
      <c r="A8" s="105" t="s">
        <v>63</v>
      </c>
      <c r="B8" s="106"/>
      <c r="C8" s="120"/>
      <c r="D8" s="121"/>
      <c r="E8" s="121"/>
      <c r="F8" s="121"/>
      <c r="G8" s="121"/>
      <c r="H8" s="121"/>
      <c r="I8" s="122"/>
    </row>
    <row r="9" spans="1:9" ht="15" customHeight="1" x14ac:dyDescent="0.2">
      <c r="A9" s="107" t="s">
        <v>64</v>
      </c>
      <c r="B9" s="108"/>
      <c r="C9" s="123"/>
      <c r="D9" s="124"/>
      <c r="E9" s="124"/>
      <c r="F9" s="124"/>
      <c r="G9" s="124"/>
      <c r="H9" s="124"/>
      <c r="I9" s="125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09" t="s">
        <v>66</v>
      </c>
      <c r="B12" s="109"/>
      <c r="C12" s="109"/>
      <c r="D12" s="109"/>
      <c r="E12" s="109"/>
      <c r="F12" s="109"/>
      <c r="G12" s="110">
        <f>G13+G17</f>
        <v>0</v>
      </c>
      <c r="H12" s="110"/>
      <c r="I12" s="110"/>
    </row>
    <row r="13" spans="1:9" s="47" customFormat="1" ht="15" customHeight="1" thickTop="1" x14ac:dyDescent="0.2">
      <c r="A13" s="126" t="s">
        <v>67</v>
      </c>
      <c r="B13" s="126"/>
      <c r="C13" s="126"/>
      <c r="D13" s="126"/>
      <c r="E13" s="126"/>
      <c r="F13" s="126"/>
      <c r="G13" s="127">
        <f>SUM(G14:I16)</f>
        <v>0</v>
      </c>
      <c r="H13" s="127"/>
      <c r="I13" s="127"/>
    </row>
    <row r="14" spans="1:9" s="47" customFormat="1" ht="15" customHeight="1" x14ac:dyDescent="0.2">
      <c r="A14" s="128" t="s">
        <v>68</v>
      </c>
      <c r="B14" s="128"/>
      <c r="C14" s="128"/>
      <c r="D14" s="128"/>
      <c r="E14" s="128"/>
      <c r="F14" s="128"/>
      <c r="G14" s="129">
        <f>COUNTIF('Service Line Inventory Template'!$Q$2:$Q$5001,"Lead")</f>
        <v>0</v>
      </c>
      <c r="H14" s="129"/>
      <c r="I14" s="129"/>
    </row>
    <row r="15" spans="1:9" s="47" customFormat="1" ht="15" customHeight="1" x14ac:dyDescent="0.2">
      <c r="A15" s="128" t="s">
        <v>69</v>
      </c>
      <c r="B15" s="128"/>
      <c r="C15" s="128"/>
      <c r="D15" s="128"/>
      <c r="E15" s="128"/>
      <c r="F15" s="128"/>
      <c r="G15" s="129">
        <f>COUNTIF('Service Line Inventory Template'!$Q$2:$Q$5001,"GSLRR")</f>
        <v>0</v>
      </c>
      <c r="H15" s="129"/>
      <c r="I15" s="129"/>
    </row>
    <row r="16" spans="1:9" s="47" customFormat="1" ht="15" customHeight="1" x14ac:dyDescent="0.2">
      <c r="A16" s="130" t="s">
        <v>70</v>
      </c>
      <c r="B16" s="130"/>
      <c r="C16" s="130"/>
      <c r="D16" s="130"/>
      <c r="E16" s="130"/>
      <c r="F16" s="130"/>
      <c r="G16" s="129">
        <f>COUNTIF('Service Line Inventory Template'!$Q$2:$Q$5001,"Non-Lead")</f>
        <v>0</v>
      </c>
      <c r="H16" s="129"/>
      <c r="I16" s="129"/>
    </row>
    <row r="17" spans="1:15" s="47" customFormat="1" ht="14.25" x14ac:dyDescent="0.2">
      <c r="A17" s="131" t="s">
        <v>71</v>
      </c>
      <c r="B17" s="131"/>
      <c r="C17" s="131"/>
      <c r="D17" s="131"/>
      <c r="E17" s="131"/>
      <c r="F17" s="131"/>
      <c r="G17" s="132">
        <f>COUNTIF('Service Line Inventory Template'!$Q$2:$Q$5001,"Unknown")</f>
        <v>0</v>
      </c>
      <c r="H17" s="132"/>
      <c r="I17" s="132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3" t="s">
        <v>72</v>
      </c>
      <c r="B19" s="133"/>
      <c r="C19" s="88" t="s">
        <v>44</v>
      </c>
      <c r="D19" s="134" t="s">
        <v>73</v>
      </c>
      <c r="E19" s="135"/>
      <c r="F19" s="134" t="s">
        <v>46</v>
      </c>
      <c r="G19" s="135"/>
      <c r="H19" s="134" t="s">
        <v>21</v>
      </c>
      <c r="I19" s="135"/>
      <c r="L19" s="21"/>
      <c r="M19" s="21"/>
      <c r="N19" s="21"/>
      <c r="O19" s="21"/>
    </row>
    <row r="20" spans="1:15" s="47" customFormat="1" ht="15" customHeight="1" thickTop="1" x14ac:dyDescent="0.25">
      <c r="A20" s="136" t="s">
        <v>74</v>
      </c>
      <c r="B20" s="137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8">
        <f>COUNTIF(Table1[Current Public Side SL Material ⓘ],"C*")+COUNTIF(Table1[Current Public Side SL Material ⓘ],"P*")+COUNTIF(Table1[Current Public Side SL Material ⓘ],"K*")</f>
        <v>0</v>
      </c>
      <c r="G20" s="139"/>
      <c r="H20" s="138">
        <f>COUNTIF(Table1[Current Public Side SL Material ⓘ],"U*")</f>
        <v>0</v>
      </c>
      <c r="I20" s="140"/>
      <c r="J20" s="50"/>
      <c r="L20" s="21"/>
      <c r="M20" s="21"/>
      <c r="N20" s="21"/>
      <c r="O20" s="21"/>
    </row>
    <row r="21" spans="1:15" s="47" customFormat="1" ht="15" customHeight="1" x14ac:dyDescent="0.25">
      <c r="A21" s="136" t="s">
        <v>76</v>
      </c>
      <c r="B21" s="137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1">
        <f>COUNTIF(Table1[Customer SL Material ⓘ],"C*")+COUNTIF(Table1[Customer SL Material ⓘ],"P*")+COUNTIF(Table1[Customer SL Material ⓘ],"K*")</f>
        <v>0</v>
      </c>
      <c r="G21" s="142"/>
      <c r="H21" s="141">
        <f>COUNTIF(Table1[Customer SL Material ⓘ],"U*")</f>
        <v>0</v>
      </c>
      <c r="I21" s="143"/>
      <c r="J21" s="50"/>
      <c r="L21" s="21"/>
      <c r="M21" s="21"/>
      <c r="N21" s="21"/>
      <c r="O21" s="21"/>
    </row>
    <row r="22" spans="1:15" s="47" customFormat="1" ht="34.5" customHeight="1" x14ac:dyDescent="0.25">
      <c r="A22" s="144" t="s">
        <v>66</v>
      </c>
      <c r="B22" s="145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6">
        <f>COUNTIF(Table1[SL Category ⓘ],"Non-Lead")</f>
        <v>0</v>
      </c>
      <c r="G22" s="147"/>
      <c r="H22" s="146">
        <f>COUNTIF(Table1[SL Category ⓘ],"Unknown")</f>
        <v>0</v>
      </c>
      <c r="I22" s="148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9" t="s">
        <v>78</v>
      </c>
      <c r="B25" s="149"/>
      <c r="C25" s="149"/>
      <c r="D25" s="149"/>
      <c r="E25" s="150" t="s">
        <v>79</v>
      </c>
      <c r="F25" s="150"/>
      <c r="G25" s="151" t="s">
        <v>80</v>
      </c>
      <c r="H25" s="152"/>
      <c r="I25" s="153"/>
      <c r="L25"/>
      <c r="M25"/>
      <c r="N25"/>
      <c r="O25"/>
    </row>
    <row r="26" spans="1:15" ht="15" customHeight="1" thickTop="1" x14ac:dyDescent="0.25">
      <c r="A26" s="154" t="s">
        <v>81</v>
      </c>
      <c r="B26" s="154"/>
      <c r="C26" s="154"/>
      <c r="D26" s="154"/>
      <c r="E26" s="155">
        <f>COUNTIF('Service Line Inventory Template'!G2:G5001,"Records")</f>
        <v>0</v>
      </c>
      <c r="F26" s="155"/>
      <c r="G26" s="156">
        <f>COUNTIF('Service Line Inventory Template'!K2:K5001,"Records")</f>
        <v>0</v>
      </c>
      <c r="H26" s="157"/>
      <c r="I26" s="158"/>
      <c r="L26"/>
      <c r="M26"/>
      <c r="N26"/>
      <c r="O26"/>
    </row>
    <row r="27" spans="1:15" ht="15" customHeight="1" x14ac:dyDescent="0.25">
      <c r="A27" s="159" t="s">
        <v>19</v>
      </c>
      <c r="B27" s="160"/>
      <c r="C27" s="160"/>
      <c r="D27" s="161"/>
      <c r="E27" s="162">
        <f>COUNTIF('Service Line Inventory Template'!G2:G5001,"Field Inspection")</f>
        <v>0</v>
      </c>
      <c r="F27" s="162"/>
      <c r="G27" s="163">
        <f>COUNTIF('Service Line Inventory Template'!K2:K5001,A27)</f>
        <v>0</v>
      </c>
      <c r="H27" s="164"/>
      <c r="I27" s="165"/>
      <c r="L27"/>
      <c r="M27"/>
      <c r="N27"/>
      <c r="O27"/>
    </row>
    <row r="28" spans="1:15" x14ac:dyDescent="0.25">
      <c r="A28" s="166" t="s">
        <v>107</v>
      </c>
      <c r="B28" s="166"/>
      <c r="C28" s="166"/>
      <c r="D28" s="166"/>
      <c r="E28" s="129" t="s">
        <v>105</v>
      </c>
      <c r="F28" s="129"/>
      <c r="G28" s="167">
        <f>COUNTIF('Service Line Inventory Template'!K2:K5001,A28)</f>
        <v>0</v>
      </c>
      <c r="H28" s="168"/>
      <c r="I28" s="169"/>
      <c r="L28"/>
      <c r="M28"/>
      <c r="N28"/>
      <c r="O28"/>
    </row>
    <row r="29" spans="1:15" ht="15" customHeight="1" x14ac:dyDescent="0.25">
      <c r="A29" s="106" t="s">
        <v>23</v>
      </c>
      <c r="B29" s="106"/>
      <c r="C29" s="106"/>
      <c r="D29" s="106"/>
      <c r="E29" s="162">
        <f>COUNTIF('Service Line Inventory Template'!$G$2:$G$5001,A29)</f>
        <v>0</v>
      </c>
      <c r="F29" s="162"/>
      <c r="G29" s="163">
        <f>COUNTIF('Service Line Inventory Template'!K2:K5001,A29)</f>
        <v>0</v>
      </c>
      <c r="H29" s="164"/>
      <c r="I29" s="165"/>
      <c r="L29"/>
      <c r="M29"/>
      <c r="N29"/>
      <c r="O29"/>
    </row>
    <row r="30" spans="1:15" ht="15" customHeight="1" x14ac:dyDescent="0.25">
      <c r="A30" s="170" t="s">
        <v>93</v>
      </c>
      <c r="B30" s="170"/>
      <c r="C30" s="170"/>
      <c r="D30" s="170"/>
      <c r="E30" s="129">
        <f>COUNTIF('Service Line Inventory Template'!$G$2:$G$5001,A30)</f>
        <v>0</v>
      </c>
      <c r="F30" s="129"/>
      <c r="G30" s="167">
        <f>COUNTIF('Service Line Inventory Template'!K2:K5001,A30)</f>
        <v>0</v>
      </c>
      <c r="H30" s="168"/>
      <c r="I30" s="169"/>
      <c r="L30"/>
      <c r="M30"/>
      <c r="N30"/>
      <c r="O30"/>
    </row>
    <row r="31" spans="1:15" ht="15" customHeight="1" x14ac:dyDescent="0.25">
      <c r="A31" s="171" t="s">
        <v>28</v>
      </c>
      <c r="B31" s="171"/>
      <c r="C31" s="171"/>
      <c r="D31" s="171"/>
      <c r="E31" s="172">
        <f>COUNTIF('Service Line Inventory Template'!$G$2:$G$5001,A31)</f>
        <v>0</v>
      </c>
      <c r="F31" s="172"/>
      <c r="G31" s="173">
        <f>COUNTIF('Service Line Inventory Template'!K2:K5001,A31)</f>
        <v>0</v>
      </c>
      <c r="H31" s="174"/>
      <c r="I31" s="175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6" t="s">
        <v>83</v>
      </c>
      <c r="B34" s="177"/>
      <c r="C34" s="177"/>
      <c r="D34" s="177"/>
      <c r="E34" s="178" t="s">
        <v>84</v>
      </c>
      <c r="F34" s="178"/>
      <c r="G34" s="178"/>
      <c r="H34" s="178"/>
      <c r="I34" s="179"/>
    </row>
    <row r="35" spans="1:9" ht="32.450000000000003" customHeight="1" x14ac:dyDescent="0.2">
      <c r="A35" s="180" t="s">
        <v>85</v>
      </c>
      <c r="B35" s="181"/>
      <c r="C35" s="181"/>
      <c r="D35" s="181"/>
      <c r="E35" s="182"/>
      <c r="F35" s="182"/>
      <c r="G35" s="182"/>
      <c r="H35" s="182"/>
      <c r="I35" s="183"/>
    </row>
    <row r="37" spans="1:9" ht="15" customHeight="1" x14ac:dyDescent="0.25">
      <c r="A37" s="33" t="s">
        <v>86</v>
      </c>
    </row>
    <row r="38" spans="1:9" ht="15" customHeight="1" x14ac:dyDescent="0.2">
      <c r="A38" s="184" t="s">
        <v>87</v>
      </c>
      <c r="B38" s="185"/>
      <c r="C38" s="185"/>
      <c r="D38" s="185"/>
      <c r="E38" s="185"/>
      <c r="F38" s="185"/>
      <c r="G38" s="185"/>
      <c r="H38" s="185"/>
      <c r="I38" s="186"/>
    </row>
    <row r="39" spans="1:9" ht="15" customHeight="1" x14ac:dyDescent="0.2">
      <c r="A39" s="187"/>
      <c r="B39" s="188"/>
      <c r="C39" s="188"/>
      <c r="D39" s="188"/>
      <c r="E39" s="188"/>
      <c r="F39" s="188"/>
      <c r="G39" s="188"/>
      <c r="H39" s="188"/>
      <c r="I39" s="189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0"/>
      <c r="B41" s="101"/>
      <c r="C41" s="101"/>
      <c r="D41" s="101"/>
      <c r="E41" s="101"/>
      <c r="F41" s="101"/>
      <c r="G41" s="101"/>
      <c r="H41" s="101"/>
      <c r="I41" s="83"/>
    </row>
    <row r="42" spans="1:9" ht="15" customHeight="1" x14ac:dyDescent="0.2">
      <c r="A42" s="100" t="s">
        <v>88</v>
      </c>
      <c r="B42" s="101"/>
      <c r="C42" s="101"/>
      <c r="D42" s="101" t="s">
        <v>88</v>
      </c>
      <c r="E42" s="101"/>
      <c r="F42" s="101"/>
      <c r="G42" s="101"/>
      <c r="H42" s="101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SiQS4J7ADt2SDf7bWvgb4rh6h9Mntl+X1X9VVkviKdcSHajUX8Oh8L3dNAzG8UWpSm/Fnutce1p94Nvosq316Q==" saltValue="ILI1UeMNk4MwzPaTyuNa2Q==" spinCount="100000" sheet="1" objects="1" scenarios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75D10F-B162-4FDD-AD59-54AEE0051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3E4A66-4F06-42EE-85BA-27CDDB639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79E43-33A9-4759-BF7B-EA16D76675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Lead Service Line Inventory Max 5,000 service lines</dc:title>
  <dc:subject/>
  <dc:creator/>
  <cp:keywords>Template LSLI Lead Service Line Inventory Max 5,000 service lines, NYS DOH, Health, water, infrastructure</cp:keywords>
  <dc:description/>
  <cp:lastModifiedBy>Berical, D.Peter (HEALTH)</cp:lastModifiedBy>
  <cp:revision/>
  <cp:lastPrinted>2022-05-18T18:35:11Z</cp:lastPrinted>
  <dcterms:created xsi:type="dcterms:W3CDTF">2022-04-12T18:54:01Z</dcterms:created>
  <dcterms:modified xsi:type="dcterms:W3CDTF">2024-02-01T14:33:38Z</dcterms:modified>
  <cp:category/>
  <cp:contentStatus/>
</cp:coreProperties>
</file>